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edding photo booth rental near" sheetId="1" r:id="rId4"/>
    <sheet state="visible" name="Keywords" sheetId="2" r:id="rId5"/>
    <sheet state="visible" name="Content" sheetId="3" r:id="rId6"/>
    <sheet state="visible" name="Calendar Events" sheetId="4" r:id="rId7"/>
    <sheet state="visible" name="RSS Feeds" sheetId="5" r:id="rId8"/>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link https://sites.google.com/view/vogue-booth-costa-mesa/home
	-Erin Edwards
----
document pub https://docs.google.com/document/d/1g5gi1w9JXCkgWgMQMVYW5_iDRIepHEYqM4mtXxKFdzQ/pub
 document view https://docs.google.com/document/d/1g5gi1w9JXCkgWgMQMVYW5_iDRIepHEYqM4mtXxKFdzQ/view
 presentation https://docs.google.com/presentation/d/10zV8ODfz-mGa7pKi0VF5-8XA0AffcK48aOmB3dpH09o/edit?usp=sharing
 presentation pub https://docs.google.com/presentation/d/10zV8ODfz-mGa7pKi0VF5-8XA0AffcK48aOmB3dpH09o/pub?start=true&amp;loop=true&amp;delayms=3000
 presentation view https://docs.google.com/presentation/d/10zV8ODfz-mGa7pKi0VF5-8XA0AffcK48aOmB3dpH09o/view
 presentation html https://docs.google.com/presentation/d/10zV8ODfz-mGa7pKi0VF5-8XA0AffcK48aOmB3dpH09o/htmlpresent
 document https://docs.google.com/document/d/11UrwQRbcAI7L_uf7KJhI8Cvu8WJ-xaZGwjOo2CHSGkQ/edit?usp=sharing
 document pub https://docs.google.com/document/d/11UrwQRbcAI7L_uf7KJhI8Cvu8WJ-xaZGwjOo2CHSGkQ/pub
 document view https://docs.google.com/document/d/11UrwQRbcAI7L_uf7KJhI8Cvu8WJ-xaZGwjOo2CHSGkQ/view
 presentation https://docs.google.com/presentation/d/1wgN4h0JfVlV0D9ttI8wXb4tdAGq1TyiU9fjNM-9FVe8/edit?usp=sharing
 presentation pub https://docs.google.com/presentation/d/1wgN4h0JfVlV0D9ttI8wXb4tdAGq1TyiU9fjNM-9FVe8/pub?start=true&amp;loop=true&amp;delayms=3000
 presentation view https://docs.google.com/presentation/d/1wgN4h0JfVlV0D9ttI8wXb4tdAGq1TyiU9fjNM-9FVe8/view
 presentation html https://docs.google.com/presentation/d/1wgN4h0JfVlV0D9ttI8wXb4tdAGq1TyiU9fjNM-9FVe8/htmlpresent
 link https://sites.google.com/view/lucky-frog-photo-booth-photo/home
 link https://sites.google.com/view/360videoboothrentallosangeles/home
 link https://sites.google.com/view/luckyfrogphotoboothrental/home
 link https://sites.google.com/view/glamboothmissionviejo/home
	-Erin Edwards
----
document view https://docs.google.com/document/d/1Yx_ijB6qiwuYgjfrcVW1hJZqgeWblvNVI6p0MjMK_mE/view
 presentation https://docs.google.com/presentation/d/1EqJeHrBCpUQyQCPPjqMPZSiOMQhk25eza5imgXBxmAA/edit?usp=sharing
 presentation pub https://docs.google.com/presentation/d/1EqJeHrBCpUQyQCPPjqMPZSiOMQhk25eza5imgXBxmAA/pub?start=true&amp;loop=true&amp;delayms=3000
 presentation view https://docs.google.com/presentation/d/1EqJeHrBCpUQyQCPPjqMPZSiOMQhk25eza5imgXBxmAA/view
 presentation html https://docs.google.com/presentation/d/1EqJeHrBCpUQyQCPPjqMPZSiOMQhk25eza5imgXBxmAA/htmlpresent
 document https://docs.google.com/document/d/1J2NEl47hmB0N_EvOzrFt0yLmWePBMC2euTrNbSoEoiY/edit?usp=sharing
 document pub https://docs.google.com/document/d/1J2NEl47hmB0N_EvOzrFt0yLmWePBMC2euTrNbSoEoiY/pub
 document view https://docs.google.com/document/d/1J2NEl47hmB0N_EvOzrFt0yLmWePBMC2euTrNbSoEoiY/view
 presentation https://docs.google.com/presentation/d/1UW5-PSKNHBDxzLXwmiQyzmkqlIPlsOpdRXlSHNyi7MY/edit?usp=sharing
 presentation pub https://docs.google.com/presentation/d/1UW5-PSKNHBDxzLXwmiQyzmkqlIPlsOpdRXlSHNyi7MY/pub?start=true&amp;loop=true&amp;delayms=3000
 presentation view https://docs.google.com/presentation/d/1UW5-PSKNHBDxzLXwmiQyzmkqlIPlsOpdRXlSHNyi7MY/view
 presentation html https://docs.google.com/presentation/d/1UW5-PSKNHBDxzLXwmiQyzmkqlIPlsOpdRXlSHNyi7MY/htmlpresent
 link https://sites.google.com/view/lucky-frog-photo-booth-photo/home
 link https://sites.google.com/view/360videoboothrentallosangeles/home
 link https://sites.google.com/view/luckyfrogphotoboothrental/home
 link https://sites.google.com/view/glamboothmissionviejo/home
 link https://sites.google.com/view/vogue-booth-costa-mesa/home
 photo https://drive.google.com/file/d/1BEDoBqn7k_Dli5nihXv-ATQ6eGaw4rzi/view?usp=sharing
 photo https://drive.google.com/file/d/1C_lm0wohE6Rsky_q63B519Mn51KkkWc0/view?usp=sharing
 document https://docs.google.com/document/d/1g5gi1w9JXCkgWgMQMVYW5_iDRIepHEYqM4mtXxKFdzQ/edit?usp=sharing
	-Erin Edwards
----
presentation html https://docs.google.com/presentation/d/1vWxPjCiDqbLcAoxzeDaZanwkGStbkzj1iUDiVG4JYF0/htmlpresent
 document https://docs.google.com/document/d/1RvksrBPXUfGEcndYOw8iW4PPcHYmvaUwdi6ClhsriGM/edit?usp=sharing
 document pub https://docs.google.com/document/d/1RvksrBPXUfGEcndYOw8iW4PPcHYmvaUwdi6ClhsriGM/pub
 document view https://docs.google.com/document/d/1RvksrBPXUfGEcndYOw8iW4PPcHYmvaUwdi6ClhsriGM/view
 presentation https://docs.google.com/presentation/d/1kfRqfMj3Gywc9t_uRhfEC0yXQbEFqUQdonJTmRS1k6g/edit?usp=sharing
 presentation pub https://docs.google.com/presentation/d/1kfRqfMj3Gywc9t_uRhfEC0yXQbEFqUQdonJTmRS1k6g/pub?start=true&amp;loop=true&amp;delayms=3000
 presentation view https://docs.google.com/presentation/d/1kfRqfMj3Gywc9t_uRhfEC0yXQbEFqUQdonJTmRS1k6g/view
 presentation html https://docs.google.com/presentation/d/1kfRqfMj3Gywc9t_uRhfEC0yXQbEFqUQdonJTmRS1k6g/htmlpresent
 link https://sites.google.com/view/lucky-frog-photo-booth-photo/home
 link https://sites.google.com/view/360videoboothrentallosangeles/home
 link https://sites.google.com/view/luckyfrogphotoboothrental/home
 link https://sites.google.com/view/glamboothmissionviejo/home
 link https://sites.google.com/view/vogue-booth-costa-mesa/home
 photo https://drive.google.com/file/d/1lR4Bz_mqQV8M0NcXUZ7DYPXHstawrP0S/view?usp=sharing
 photo https://drive.google.com/file/d/1GELnFQnAD35tOttzUMXXLm5jElynN8rN/view?usp=sharing
 photo https://drive.google.com/file/d/1mwU5esUN009XH5UeKRy7yoaziUstyI8B/view?usp=sharing
 document https://docs.google.com/document/d/1fPSh1DQjIfCZInHmO-sSq5wNuLlZBVLnae-naHZqI58/edit?usp=sharing
 document pub https://docs.google.com/document/d/1fPSh1DQjIfCZInHmO-sSq5wNuLlZBVLnae-naHZqI58/pub
 document view https://docs.google.com/document/d/1fPSh1DQjIfCZInHmO-sSq5wNuLlZBVLnae-naHZqI58/view
 document https://docs.google.com/document/d/1Yx_ijB6qiwuYgjfrcVW1hJZqgeWblvNVI6p0MjMK_mE/edit?usp=sharing
 document pub https://docs.google.com/document/d/1Yx_ijB6qiwuYgjfrcVW1hJZqgeWblvNVI6p0MjMK_mE/pub
	-Erin Edwards
----
link https://sites.google.com/view/360videoboothrentallosangeles/home
 link https://sites.google.com/view/luckyfrogphotoboothrental/home
 link https://sites.google.com/view/glamboothmissionviejo/home
 link https://sites.google.com/view/vogue-booth-costa-mesa/home
 photo https://drive.google.com/file/d/17x6_u9iCDVZTTDnwR-hwkONH6BouFxK0/view?usp=sharing
 photo https://drive.google.com/file/d/1EHHDnTsMtinkDYnTIC4fd8vLJ5-Qq1At/view?usp=sharing
 photo https://drive.google.com/file/d/1KGu6yZEwKCDjxp4mLSYs21UWm7SUjSY5/view?usp=sharing
 document https://docs.google.com/document/d/113qsaLBoVhwyJuZdQwVQK5MZG93oL_aANeLAllxHQb4/edit?usp=sharing
 document pub https://docs.google.com/document/d/113qsaLBoVhwyJuZdQwVQK5MZG93oL_aANeLAllxHQb4/pub
 document view https://docs.google.com/document/d/113qsaLBoVhwyJuZdQwVQK5MZG93oL_aANeLAllxHQb4/view
 presentation https://docs.google.com/presentation/d/160l91y34ovEq4_tGEkQT9wUSVJyyE97zbYmum_CpFrc/edit?usp=sharing
 presentation pub https://docs.google.com/presentation/d/160l91y34ovEq4_tGEkQT9wUSVJyyE97zbYmum_CpFrc/pub?start=true&amp;loop=true&amp;delayms=3000
 presentation view https://docs.google.com/presentation/d/160l91y34ovEq4_tGEkQT9wUSVJyyE97zbYmum_CpFrc/view
 presentation html https://docs.google.com/presentation/d/160l91y34ovEq4_tGEkQT9wUSVJyyE97zbYmum_CpFrc/htmlpresent
 document https://docs.google.com/document/d/1sBnw-AAF51EZwkdiFq-qgXMc8WdcmDErKLa7uYXFhWw/edit?usp=sharing
 document pub https://docs.google.com/document/d/1sBnw-AAF51EZwkdiFq-qgXMc8WdcmDErKLa7uYXFhWw/pub
 document view https://docs.google.com/document/d/1sBnw-AAF51EZwkdiFq-qgXMc8WdcmDErKLa7uYXFhWw/view
 presentation https://docs.google.com/presentation/d/1vWxPjCiDqbLcAoxzeDaZanwkGStbkzj1iUDiVG4JYF0/edit?usp=sharing
 presentation pub https://docs.google.com/presentation/d/1vWxPjCiDqbLcAoxzeDaZanwkGStbkzj1iUDiVG4JYF0/pub?start=true&amp;loop=true&amp;delayms=3000
 presentation view https://docs.google.com/presentation/d/1vWxPjCiDqbLcAoxzeDaZanwkGStbkzj1iUDiVG4JYF0/view
	-Erin Edwards
----
presentation pub https://docs.google.com/presentation/d/19P51Wdku2AwjFdZrrZh_zpMJcorhVtXvEDEJ8bDf18o/pub?start=true&amp;loop=true&amp;delayms=3000
 presentation view https://docs.google.com/presentation/d/19P51Wdku2AwjFdZrrZh_zpMJcorhVtXvEDEJ8bDf18o/view
 presentation html https://docs.google.com/presentation/d/19P51Wdku2AwjFdZrrZh_zpMJcorhVtXvEDEJ8bDf18o/htmlpresent
 document https://docs.google.com/document/d/1WQRPdqYt_fvcY-ex2v7AxEoxlXQp8sRdYjdpwvMI2Hk/edit?usp=sharing
 document pub https://docs.google.com/document/d/1WQRPdqYt_fvcY-ex2v7AxEoxlXQp8sRdYjdpwvMI2Hk/pub
 document view https://docs.google.com/document/d/1WQRPdqYt_fvcY-ex2v7AxEoxlXQp8sRdYjdpwvMI2Hk/view
 presentation https://docs.google.com/presentation/d/1ouKy0XGNBaLULgsNt25CPmVs6Yl4feDxz7h_OS6YsgI/edit?usp=sharing
 presentation pub https://docs.google.com/presentation/d/1ouKy0XGNBaLULgsNt25CPmVs6Yl4feDxz7h_OS6YsgI/pub?start=true&amp;loop=true&amp;delayms=3000
 presentation view https://docs.google.com/presentation/d/1ouKy0XGNBaLULgsNt25CPmVs6Yl4feDxz7h_OS6YsgI/view
 presentation html https://docs.google.com/presentation/d/1ouKy0XGNBaLULgsNt25CPmVs6Yl4feDxz7h_OS6YsgI/htmlpresent
 document https://docs.google.com/document/d/15oJQMsBoI-65BiQ00VeiWB1jSENukdSfT26Xy7OsI7s/edit?usp=sharing
 document pub https://docs.google.com/document/d/15oJQMsBoI-65BiQ00VeiWB1jSENukdSfT26Xy7OsI7s/pub
 document view https://docs.google.com/document/d/15oJQMsBoI-65BiQ00VeiWB1jSENukdSfT26Xy7OsI7s/view
 presentation https://docs.google.com/presentation/d/1x_Du-_VbduD_2URPF0jU19EgwimVk-wblHJF6t42J8Y/edit?usp=sharing
 presentation pub https://docs.google.com/presentation/d/1x_Du-_VbduD_2URPF0jU19EgwimVk-wblHJF6t42J8Y/pub?start=true&amp;loop=true&amp;delayms=3000
 presentation view https://docs.google.com/presentation/d/1x_Du-_VbduD_2URPF0jU19EgwimVk-wblHJF6t42J8Y/view
 presentation html https://docs.google.com/presentation/d/1x_Du-_VbduD_2URPF0jU19EgwimVk-wblHJF6t42J8Y/htmlpresent
 link https://sites.google.com/view/lucky-frog-photo-booth-photo/home
	-Erin Edwards
----
presentation html https://docs.google.com/presentation/d/1nZFZy4OtX0btXpBCBQtSyV96qFz6owV7s_mADLtwl1A/htmlpresent
 document https://docs.google.com/document/d/1ICFi7Lyealrtf0taL48ESq6AWSJnS5wjZRWfgnHKkXo/edit?usp=sharing
 document pub https://docs.google.com/document/d/1ICFi7Lyealrtf0taL48ESq6AWSJnS5wjZRWfgnHKkXo/pub
 document view https://docs.google.com/document/d/1ICFi7Lyealrtf0taL48ESq6AWSJnS5wjZRWfgnHKkXo/view
 presentation https://docs.google.com/presentation/d/1GFdT_yGEBrush1cdnEvBVHHsJLH85KBm5xp8SiTeMIE/edit?usp=sharing
 presentation pub https://docs.google.com/presentation/d/1GFdT_yGEBrush1cdnEvBVHHsJLH85KBm5xp8SiTeMIE/pub?start=true&amp;loop=true&amp;delayms=3000
 presentation view https://docs.google.com/presentation/d/1GFdT_yGEBrush1cdnEvBVHHsJLH85KBm5xp8SiTeMIE/view
 presentation html https://docs.google.com/presentation/d/1GFdT_yGEBrush1cdnEvBVHHsJLH85KBm5xp8SiTeMIE/htmlpresent
 link https://sites.google.com/view/lucky-frog-photo-booth-photo/home
 link https://sites.google.com/view/360videoboothrentallosangeles/home
 link https://sites.google.com/view/luckyfrogphotoboothrental/home
 link https://sites.google.com/view/glamboothmissionviejo/home
 link https://sites.google.com/view/vogue-booth-costa-mesa/home
 photo https://drive.google.com/file/d/1sTP-kRReLv2Sv4avvSJ_YqifpQWWZXrN/view?usp=sharing
 photo https://drive.google.com/file/d/1uTXktuMrOpmpKPEB1GO3V3mqA4tceY12/view?usp=sharing
 photo https://drive.google.com/file/d/1Iq1l2ALQmLPG_fsPK5r7-hJY9JVuVrbr/view?usp=sharing
 document https://docs.google.com/document/d/14qZV8XB69K9fIsGXzMzw8EVtLJUomCjqxwomIib1jDg/edit?usp=sharing
 document pub https://docs.google.com/document/d/14qZV8XB69K9fIsGXzMzw8EVtLJUomCjqxwomIib1jDg/pub
 document view https://docs.google.com/document/d/14qZV8XB69K9fIsGXzMzw8EVtLJUomCjqxwomIib1jDg/view
 presentation https://docs.google.com/presentation/d/19P51Wdku2AwjFdZrrZh_zpMJcorhVtXvEDEJ8bDf18o/edit?usp=sharing
	-Erin Edwards
----
link https://sites.google.com/view/360videoboothrentallosangeles/home
 link https://sites.google.com/view/luckyfrogphotoboothrental/home
 link https://sites.google.com/view/glamboothmissionviejo/home
 link https://sites.google.com/view/vogue-booth-costa-mesa/home
 photo https://drive.google.com/file/d/17apglBvDd2swTIC-Cn_LKGAlrH_FnOGb/view?usp=sharing
 photo https://drive.google.com/file/d/16gNn978kZYZPGU0l5cvsyRpJ7eni-pRA/view?usp=sharing
 photo https://drive.google.com/file/d/1sBoxcrm5djXx7kTV0AscPPls8daI80FG/view?usp=sharing
 document https://docs.google.com/document/d/1Q99tO_en33-aKC8QCvRoqIpzorU-GyWt-EhLwoRQ0yk/edit?usp=sharing
 document pub https://docs.google.com/document/d/1Q99tO_en33-aKC8QCvRoqIpzorU-GyWt-EhLwoRQ0yk/pub
 document view https://docs.google.com/document/d/1Q99tO_en33-aKC8QCvRoqIpzorU-GyWt-EhLwoRQ0yk/view
 presentation https://docs.google.com/presentation/d/1C7eIEA9KfJFkrm3ntDRMp5abem8jRpOz3zDPO-c-uWQ/edit?usp=sharing
 presentation pub https://docs.google.com/presentation/d/1C7eIEA9KfJFkrm3ntDRMp5abem8jRpOz3zDPO-c-uWQ/pub?start=true&amp;loop=true&amp;delayms=3000
 presentation view https://docs.google.com/presentation/d/1C7eIEA9KfJFkrm3ntDRMp5abem8jRpOz3zDPO-c-uWQ/view
 presentation html https://docs.google.com/presentation/d/1C7eIEA9KfJFkrm3ntDRMp5abem8jRpOz3zDPO-c-uWQ/htmlpresent
 document https://docs.google.com/document/d/19nOHUtaisHM-5dJ2w1pvQMOhgiCA5VZpudJ46vdaBfY/edit?usp=sharing
 document pub https://docs.google.com/document/d/19nOHUtaisHM-5dJ2w1pvQMOhgiCA5VZpudJ46vdaBfY/pub
 document view https://docs.google.com/document/d/19nOHUtaisHM-5dJ2w1pvQMOhgiCA5VZpudJ46vdaBfY/view
 presentation https://docs.google.com/presentation/d/1nZFZy4OtX0btXpBCBQtSyV96qFz6owV7s_mADLtwl1A/edit?usp=sharing
 presentation pub https://docs.google.com/presentation/d/1nZFZy4OtX0btXpBCBQtSyV96qFz6owV7s_mADLtwl1A/pub?start=true&amp;loop=true&amp;delayms=3000
 presentation view https://docs.google.com/presentation/d/1nZFZy4OtX0btXpBCBQtSyV96qFz6owV7s_mADLtwl1A/view
	-Erin Edwards
----
presentation pub https://docs.google.com/presentation/d/12TDiQpyZz5XrqallxPaIxt5unM9A3PD7rEKxQjE12qM/pub?start=true&amp;loop=true&amp;delayms=3000
 presentation view https://docs.google.com/presentation/d/12TDiQpyZz5XrqallxPaIxt5unM9A3PD7rEKxQjE12qM/view
 presentation html https://docs.google.com/presentation/d/12TDiQpyZz5XrqallxPaIxt5unM9A3PD7rEKxQjE12qM/htmlpresent
 document https://docs.google.com/document/d/1xWdVI8Olulkd1VzNHn7ZHqxLcU7A5tgA1DT1zuTdMsw/edit?usp=sharing
 document pub https://docs.google.com/document/d/1xWdVI8Olulkd1VzNHn7ZHqxLcU7A5tgA1DT1zuTdMsw/pub
 document view https://docs.google.com/document/d/1xWdVI8Olulkd1VzNHn7ZHqxLcU7A5tgA1DT1zuTdMsw/view
 presentation https://docs.google.com/presentation/d/1g9JfDFBDQokZI0ZOl9vl8f95aP1R2PHk5R0lc6DBWCA/edit?usp=sharing
 presentation pub https://docs.google.com/presentation/d/1g9JfDFBDQokZI0ZOl9vl8f95aP1R2PHk5R0lc6DBWCA/pub?start=true&amp;loop=true&amp;delayms=3000
 presentation view https://docs.google.com/presentation/d/1g9JfDFBDQokZI0ZOl9vl8f95aP1R2PHk5R0lc6DBWCA/view
 presentation html https://docs.google.com/presentation/d/1g9JfDFBDQokZI0ZOl9vl8f95aP1R2PHk5R0lc6DBWCA/htmlpresent
 document https://docs.google.com/document/d/1mcSjhylXgMNIMe8BEwiVa2qIg0vlEcvxaadsau4rB-U/edit?usp=sharing
 document pub https://docs.google.com/document/d/1mcSjhylXgMNIMe8BEwiVa2qIg0vlEcvxaadsau4rB-U/pub
 document view https://docs.google.com/document/d/1mcSjhylXgMNIMe8BEwiVa2qIg0vlEcvxaadsau4rB-U/view
 presentation https://docs.google.com/presentation/d/18xvizthgRIrk98qsfLLgNR6rgS5W27GfGBTIPLJvttk/edit?usp=sharing
 presentation pub https://docs.google.com/presentation/d/18xvizthgRIrk98qsfLLgNR6rgS5W27GfGBTIPLJvttk/pub?start=true&amp;loop=true&amp;delayms=3000
 presentation view https://docs.google.com/presentation/d/18xvizthgRIrk98qsfLLgNR6rgS5W27GfGBTIPLJvttk/view
 presentation html https://docs.google.com/presentation/d/18xvizthgRIrk98qsfLLgNR6rgS5W27GfGBTIPLJvttk/htmlpresent
 link https://sites.google.com/view/lucky-frog-photo-booth-photo/home
	-Erin Edwards
----
presentation html https://docs.google.com/presentation/d/1mQJ4veUXrk6d8ftcXY6O6iVrHideB1PwBthvt5fxFYY/htmlpresent
 document https://docs.google.com/document/d/1ePj-5IwfwmdWQW_padJRfien8dSsGZU5eroBDd1JLOY/edit?usp=sharing
 document pub https://docs.google.com/document/d/1ePj-5IwfwmdWQW_padJRfien8dSsGZU5eroBDd1JLOY/pub
 document view https://docs.google.com/document/d/1ePj-5IwfwmdWQW_padJRfien8dSsGZU5eroBDd1JLOY/view
 presentation https://docs.google.com/presentation/d/1O49_L45JtgeZdJDlYbvfHglP5_CCTh9fmQD7AKanoN0/edit?usp=sharing
 presentation pub https://docs.google.com/presentation/d/1O49_L45JtgeZdJDlYbvfHglP5_CCTh9fmQD7AKanoN0/pub?start=true&amp;loop=true&amp;delayms=3000
 presentation view https://docs.google.com/presentation/d/1O49_L45JtgeZdJDlYbvfHglP5_CCTh9fmQD7AKanoN0/view
 presentation html https://docs.google.com/presentation/d/1O49_L45JtgeZdJDlYbvfHglP5_CCTh9fmQD7AKanoN0/htmlpresent
 link https://sites.google.com/view/lucky-frog-photo-booth-photo/home
 link https://sites.google.com/view/360videoboothrentallosangeles/home
 link https://sites.google.com/view/luckyfrogphotoboothrental/home
 link https://sites.google.com/view/glamboothmissionviejo/home
 link https://sites.google.com/view/vogue-booth-costa-mesa/home
 photo https://drive.google.com/file/d/1bD56ogbk-6GsX-nVc91RHVSfRtyytX6z/view?usp=sharing
 photo https://drive.google.com/file/d/10g6wgHVS4cYo1gj3OcC-gDuzuvXKtuDu/view?usp=sharing
 photo https://drive.google.com/file/d/1JnzL34tNIAAw8lRhg_0PrRp_AVuxIUNX/view?usp=sharing
 document https://docs.google.com/document/d/1OIYgZs6_jMB7GzwnKzoIZojRBNIJQF4VGks2XwSA2Bc/edit?usp=sharing
 document pub https://docs.google.com/document/d/1OIYgZs6_jMB7GzwnKzoIZojRBNIJQF4VGks2XwSA2Bc/pub
 document view https://docs.google.com/document/d/1OIYgZs6_jMB7GzwnKzoIZojRBNIJQF4VGks2XwSA2Bc/view
 presentation https://docs.google.com/presentation/d/12TDiQpyZz5XrqallxPaIxt5unM9A3PD7rEKxQjE12qM/edit?usp=sharing
	-Erin Edwards
----
link https://sites.google.com/view/360videoboothrentallosangeles/home
 link https://sites.google.com/view/luckyfrogphotoboothrental/home
 link https://sites.google.com/view/glamboothmissionviejo/home
 link https://sites.google.com/view/vogue-booth-costa-mesa/home
 photo https://drive.google.com/file/d/1OiAlhQJ1_62a6p_Nf7a9EaUHJLNnNfuA/view?usp=sharing
 photo https://drive.google.com/file/d/1x5BwgSoa2DNrl7h_F2eWkU17omBQWuKC/view?usp=sharing
 photo https://drive.google.com/file/d/1GDVySPO0F2unGhrSHr2sSEd6D0BosLKQ/view?usp=sharing
 document https://docs.google.com/document/d/1tYeO-5-LSSc2lXHYvMBR0b3UDsyKdZhuJ56DMsBLZ2o/edit?usp=sharing
 document pub https://docs.google.com/document/d/1tYeO-5-LSSc2lXHYvMBR0b3UDsyKdZhuJ56DMsBLZ2o/pub
 document view https://docs.google.com/document/d/1tYeO-5-LSSc2lXHYvMBR0b3UDsyKdZhuJ56DMsBLZ2o/view
 presentation https://docs.google.com/presentation/d/1OZ5waxnpTa0GaB5cGkG-pfh3BrVlSQAxgxNFfs__OTA/edit?usp=sharing
 presentation pub https://docs.google.com/presentation/d/1OZ5waxnpTa0GaB5cGkG-pfh3BrVlSQAxgxNFfs__OTA/pub?start=true&amp;loop=true&amp;delayms=3000
 presentation view https://docs.google.com/presentation/d/1OZ5waxnpTa0GaB5cGkG-pfh3BrVlSQAxgxNFfs__OTA/view
 presentation html https://docs.google.com/presentation/d/1OZ5waxnpTa0GaB5cGkG-pfh3BrVlSQAxgxNFfs__OTA/htmlpresent
 document https://docs.google.com/document/d/1zrtvJ-FPDcI6gFNOZ5_aDDpWEyM3Y_BcRGCZ3JzG8-g/edit?usp=sharing
 document pub https://docs.google.com/document/d/1zrtvJ-FPDcI6gFNOZ5_aDDpWEyM3Y_BcRGCZ3JzG8-g/pub
 document view https://docs.google.com/document/d/1zrtvJ-FPDcI6gFNOZ5_aDDpWEyM3Y_BcRGCZ3JzG8-g/view
 presentation https://docs.google.com/presentation/d/1mQJ4veUXrk6d8ftcXY6O6iVrHideB1PwBthvt5fxFYY/edit?usp=sharing
 presentation pub https://docs.google.com/presentation/d/1mQJ4veUXrk6d8ftcXY6O6iVrHideB1PwBthvt5fxFYY/pub?start=true&amp;loop=true&amp;delayms=3000
 presentation view https://docs.google.com/presentation/d/1mQJ4veUXrk6d8ftcXY6O6iVrHideB1PwBthvt5fxFYY/view
	-Erin Edwards
----
presentation pub https://docs.google.com/presentation/d/1Wr4qlHNEN2laAcOMtr6Tqkawb1ajqxu0LV8-n1qUrYw/pub?start=true&amp;loop=true&amp;delayms=3000
 presentation view https://docs.google.com/presentation/d/1Wr4qlHNEN2laAcOMtr6Tqkawb1ajqxu0LV8-n1qUrYw/view
 presentation html https://docs.google.com/presentation/d/1Wr4qlHNEN2laAcOMtr6Tqkawb1ajqxu0LV8-n1qUrYw/htmlpresent
 document https://docs.google.com/document/d/15xhmTsuWlUzLh_PI-WegdF65WtBv_k-Hlx1XIXzKMYc/edit?usp=sharing
 document pub https://docs.google.com/document/d/15xhmTsuWlUzLh_PI-WegdF65WtBv_k-Hlx1XIXzKMYc/pub
 document view https://docs.google.com/document/d/15xhmTsuWlUzLh_PI-WegdF65WtBv_k-Hlx1XIXzKMYc/view
 presentation https://docs.google.com/presentation/d/1uAVRZbk8tvyMBl3bLaOcY-yfvpoojJFUJTrCyCYfUWQ/edit?usp=sharing
 presentation pub https://docs.google.com/presentation/d/1uAVRZbk8tvyMBl3bLaOcY-yfvpoojJFUJTrCyCYfUWQ/pub?start=true&amp;loop=true&amp;delayms=3000
 presentation view https://docs.google.com/presentation/d/1uAVRZbk8tvyMBl3bLaOcY-yfvpoojJFUJTrCyCYfUWQ/view
 presentation html https://docs.google.com/presentation/d/1uAVRZbk8tvyMBl3bLaOcY-yfvpoojJFUJTrCyCYfUWQ/htmlpresent
 document https://docs.google.com/document/d/11uIGx_TmtWkpmnJ1WNCppCEFafFzxMraQj9sW0iZ4BI/edit?usp=sharing
 document pub https://docs.google.com/document/d/11uIGx_TmtWkpmnJ1WNCppCEFafFzxMraQj9sW0iZ4BI/pub
 document view https://docs.google.com/document/d/11uIGx_TmtWkpmnJ1WNCppCEFafFzxMraQj9sW0iZ4BI/view
 presentation https://docs.google.com/presentation/d/1QpBLYgbybFLTOanTNvSfXXMmHONmX1U9H_m7wDqW2Yk/edit?usp=sharing
 presentation pub https://docs.google.com/presentation/d/1QpBLYgbybFLTOanTNvSfXXMmHONmX1U9H_m7wDqW2Yk/pub?start=true&amp;loop=true&amp;delayms=3000
 presentation view https://docs.google.com/presentation/d/1QpBLYgbybFLTOanTNvSfXXMmHONmX1U9H_m7wDqW2Yk/view
 presentation html https://docs.google.com/presentation/d/1QpBLYgbybFLTOanTNvSfXXMmHONmX1U9H_m7wDqW2Yk/htmlpresent
 link https://sites.google.com/view/lucky-frog-photo-booth-photo/home
	-Erin Edwards
----
presentation html https://docs.google.com/presentation/d/1wHG4qWFIxFtC3Gb11n7Riz_mQV7qVMs8cMbTX0GmtmQ/htmlpresent
 document https://docs.google.com/document/d/1Fkl08hBAndnd--q3kHppPZwMt5sX92EPLqwRHYf0Jnk/edit?usp=sharing
 document pub https://docs.google.com/document/d/1Fkl08hBAndnd--q3kHppPZwMt5sX92EPLqwRHYf0Jnk/pub
 document view https://docs.google.com/document/d/1Fkl08hBAndnd--q3kHppPZwMt5sX92EPLqwRHYf0Jnk/view
 presentation https://docs.google.com/presentation/d/1DYsotRCWhcFTNvqka1mBJW4mSqD4gJ4IsTz81VHj58Y/edit?usp=sharing
 presentation pub https://docs.google.com/presentation/d/1DYsotRCWhcFTNvqka1mBJW4mSqD4gJ4IsTz81VHj58Y/pub?start=true&amp;loop=true&amp;delayms=3000
 presentation view https://docs.google.com/presentation/d/1DYsotRCWhcFTNvqka1mBJW4mSqD4gJ4IsTz81VHj58Y/view
 presentation html https://docs.google.com/presentation/d/1DYsotRCWhcFTNvqka1mBJW4mSqD4gJ4IsTz81VHj58Y/htmlpresent
 link https://sites.google.com/view/lucky-frog-photo-booth-photo/home
 link https://sites.google.com/view/360videoboothrentallosangeles/home
 link https://sites.google.com/view/luckyfrogphotoboothrental/home
 link https://sites.google.com/view/glamboothmissionviejo/home
 link https://sites.google.com/view/vogue-booth-costa-mesa/home
 photo https://drive.google.com/file/d/1y7tvPfHM1kiQ-0_kk1bag0b4wOMW8MGF/view?usp=sharing
 photo https://drive.google.com/file/d/1GfZMoUMDmDZ1hRUWsWI-Te4d0Jffui_m/view?usp=sharing
 photo https://drive.google.com/file/d/18vc7PYOwXJPTW584OyFXFSrvjXeGYylR/view?usp=sharing
 document https://docs.google.com/document/d/15LxtYuySJZ2_017_DJxHZFO-gz7nvYrBjoakXh2yQjQ/edit?usp=sharing
 document pub https://docs.google.com/document/d/15LxtYuySJZ2_017_DJxHZFO-gz7nvYrBjoakXh2yQjQ/pub
 document view https://docs.google.com/document/d/15LxtYuySJZ2_017_DJxHZFO-gz7nvYrBjoakXh2yQjQ/view
 presentation https://docs.google.com/presentation/d/1Wr4qlHNEN2laAcOMtr6Tqkawb1ajqxu0LV8-n1qUrYw/edit?usp=sharing
	-Erin Edwards
----
link https://sites.google.com/view/360videoboothrentallosangeles/home
 link https://sites.google.com/view/luckyfrogphotoboothrental/home
 link https://sites.google.com/view/glamboothmissionviejo/home
 link https://sites.google.com/view/vogue-booth-costa-mesa/home
 photo https://drive.google.com/file/d/1a4Mw_ghNPpej303RDV79L-2YuMSmg_rb/view?usp=sharing
 photo https://drive.google.com/file/d/1p6WlkOQR6ILisort0G2O5P8cDqpbSUFZ/view?usp=sharing
 photo https://drive.google.com/file/d/1KM1QWVnYGtCXNFLIxm-SL0VMbzSMZpvp/view?usp=sharing
 document https://docs.google.com/document/d/1us7vMpXcGxs_ap-SqIN64YvUvUJARe1Z0ffdSG_Jh-U/edit?usp=sharing
 document pub https://docs.google.com/document/d/1us7vMpXcGxs_ap-SqIN64YvUvUJARe1Z0ffdSG_Jh-U/pub
 document view https://docs.google.com/document/d/1us7vMpXcGxs_ap-SqIN64YvUvUJARe1Z0ffdSG_Jh-U/view
 presentation https://docs.google.com/presentation/d/1vnIf8fF4CUq5PunKhDFvLTxPlCltQ3w75VYPEUOsfZE/edit?usp=sharing
 presentation pub https://docs.google.com/presentation/d/1vnIf8fF4CUq5PunKhDFvLTxPlCltQ3w75VYPEUOsfZE/pub?start=true&amp;loop=true&amp;delayms=3000
 presentation view https://docs.google.com/presentation/d/1vnIf8fF4CUq5PunKhDFvLTxPlCltQ3w75VYPEUOsfZE/view
 presentation html https://docs.google.com/presentation/d/1vnIf8fF4CUq5PunKhDFvLTxPlCltQ3w75VYPEUOsfZE/htmlpresent
 document https://docs.google.com/document/d/1tcIfvAbtc-hJb-_8Rna5wSfr3Hsri1mnYQJlFDLJyTY/edit?usp=sharing
 document pub https://docs.google.com/document/d/1tcIfvAbtc-hJb-_8Rna5wSfr3Hsri1mnYQJlFDLJyTY/pub
 document view https://docs.google.com/document/d/1tcIfvAbtc-hJb-_8Rna5wSfr3Hsri1mnYQJlFDLJyTY/view
 presentation https://docs.google.com/presentation/d/1wHG4qWFIxFtC3Gb11n7Riz_mQV7qVMs8cMbTX0GmtmQ/edit?usp=sharing
 presentation pub https://docs.google.com/presentation/d/1wHG4qWFIxFtC3Gb11n7Riz_mQV7qVMs8cMbTX0GmtmQ/pub?start=true&amp;loop=true&amp;delayms=3000
 presentation view https://docs.google.com/presentation/d/1wHG4qWFIxFtC3Gb11n7Riz_mQV7qVMs8cMbTX0GmtmQ/view
	-Erin Edwards
----
presentation pub https://docs.google.com/presentation/d/12p54sng-nYoFe0Q-8XlUBrgquzYikaaJb3hhGh95ZlU/pub?start=true&amp;loop=true&amp;delayms=3000
 presentation view https://docs.google.com/presentation/d/12p54sng-nYoFe0Q-8XlUBrgquzYikaaJb3hhGh95ZlU/view
 presentation html https://docs.google.com/presentation/d/12p54sng-nYoFe0Q-8XlUBrgquzYikaaJb3hhGh95ZlU/htmlpresent
 document https://docs.google.com/document/d/1JZpewM-9eo2_TkPLO7tt-QWnVTyupOCUrDcEBkEHPmo/edit?usp=sharing
 document pub https://docs.google.com/document/d/1JZpewM-9eo2_TkPLO7tt-QWnVTyupOCUrDcEBkEHPmo/pub
 document view https://docs.google.com/document/d/1JZpewM-9eo2_TkPLO7tt-QWnVTyupOCUrDcEBkEHPmo/view
 presentation https://docs.google.com/presentation/d/1UudTNDJbeUjFeUnVQjcEeqxUGrL7CmNS7QPIF2u_56s/edit?usp=sharing
 presentation pub https://docs.google.com/presentation/d/1UudTNDJbeUjFeUnVQjcEeqxUGrL7CmNS7QPIF2u_56s/pub?start=true&amp;loop=true&amp;delayms=3000
 presentation view https://docs.google.com/presentation/d/1UudTNDJbeUjFeUnVQjcEeqxUGrL7CmNS7QPIF2u_56s/view
 presentation html https://docs.google.com/presentation/d/1UudTNDJbeUjFeUnVQjcEeqxUGrL7CmNS7QPIF2u_56s/htmlpresent
 document https://docs.google.com/document/d/1YhhIX-4ydS4DW_FfpETlk1gCc0SG_oKEiuLslMJrnfU/edit?usp=sharing
 document pub https://docs.google.com/document/d/1YhhIX-4ydS4DW_FfpETlk1gCc0SG_oKEiuLslMJrnfU/pub
 document view https://docs.google.com/document/d/1YhhIX-4ydS4DW_FfpETlk1gCc0SG_oKEiuLslMJrnfU/view
 presentation https://docs.google.com/presentation/d/19zgwB3F6KJ6iO_vCVHBLWsQxgR4ZPjeJjwbNPOjgXtM/edit?usp=sharing
 presentation pub https://docs.google.com/presentation/d/19zgwB3F6KJ6iO_vCVHBLWsQxgR4ZPjeJjwbNPOjgXtM/pub?start=true&amp;loop=true&amp;delayms=3000
 presentation view https://docs.google.com/presentation/d/19zgwB3F6KJ6iO_vCVHBLWsQxgR4ZPjeJjwbNPOjgXtM/view
 presentation html https://docs.google.com/presentation/d/19zgwB3F6KJ6iO_vCVHBLWsQxgR4ZPjeJjwbNPOjgXtM/htmlpresent
 link https://sites.google.com/view/lucky-frog-photo-booth-photo/home
	-Erin Edwards
----
presentation html https://docs.google.com/presentation/d/1sZpkuWxYb5RARiXeXrLKOb9JqpQc4K9LJiGX-W4i7Cw/htmlpresent
 document https://docs.google.com/document/d/1K5pCgAVxZ5UF3lt6RDO65oEjL9khgE1yE_Pn0a_LO2s/edit?usp=sharing
 document pub https://docs.google.com/document/d/1K5pCgAVxZ5UF3lt6RDO65oEjL9khgE1yE_Pn0a_LO2s/pub
 document view https://docs.google.com/document/d/1K5pCgAVxZ5UF3lt6RDO65oEjL9khgE1yE_Pn0a_LO2s/view
 presentation https://docs.google.com/presentation/d/1BVqG-xRlw2cwUJJ7UpxS7lgWiVwi1L34mKIiJtraZMM/edit?usp=sharing
 presentation pub https://docs.google.com/presentation/d/1BVqG-xRlw2cwUJJ7UpxS7lgWiVwi1L34mKIiJtraZMM/pub?start=true&amp;loop=true&amp;delayms=3000
 presentation view https://docs.google.com/presentation/d/1BVqG-xRlw2cwUJJ7UpxS7lgWiVwi1L34mKIiJtraZMM/view
 presentation html https://docs.google.com/presentation/d/1BVqG-xRlw2cwUJJ7UpxS7lgWiVwi1L34mKIiJtraZMM/htmlpresent
 link https://sites.google.com/view/lucky-frog-photo-booth-photo/home
 link https://sites.google.com/view/360videoboothrentallosangeles/home
 link https://sites.google.com/view/luckyfrogphotoboothrental/home
 link https://sites.google.com/view/glamboothmissionviejo/home
 link https://sites.google.com/view/vogue-booth-costa-mesa/home
 photo https://drive.google.com/file/d/1xh0XEQKw-MUys1RlnsTjceoBt8vqU0aO/view?usp=sharing
 photo https://drive.google.com/file/d/10HW4YJkgSMfcFAj5Y5cfhvgjM4YMf1ca/view?usp=sharing
 photo https://drive.google.com/file/d/1lmh5KGrxy4y9wk5mxLRauJCXKBV8h7vS/view?usp=sharing
 document https://docs.google.com/document/d/1eAcTCmFf-18F2MbKz8GOdxDgbcPY59CfxxETiAgyBVM/edit?usp=sharing
 document pub https://docs.google.com/document/d/1eAcTCmFf-18F2MbKz8GOdxDgbcPY59CfxxETiAgyBVM/pub
 document view https://docs.google.com/document/d/1eAcTCmFf-18F2MbKz8GOdxDgbcPY59CfxxETiAgyBVM/view
 presentation https://docs.google.com/presentation/d/12p54sng-nYoFe0Q-8XlUBrgquzYikaaJb3hhGh95ZlU/edit?usp=sharing
	-Erin Edwards
----
presentation view https://docs.google.com/presentation/d/1YjGfirc17tI20DnCerQxMOap_2Cd0BT6TnNw0nxpTLI/view
 presentation html https://docs.google.com/presentation/d/1YjGfirc17tI20DnCerQxMOap_2Cd0BT6TnNw0nxpTLI/htmlpresent
 link https://sites.google.com/view/lucky-frog-photo-booth-photo/home
 link https://sites.google.com/view/360videoboothrentallosangeles/home
 link https://sites.google.com/view/luckyfrogphotoboothrental/home
 link https://sites.google.com/view/glamboothmissionviejo/home
 link https://sites.google.com/view/vogue-booth-costa-mesa/home
 photo https://drive.google.com/file/d/1H3Rzv3iUevZULXOD9TBsDhym4VAUXJ_6/view?usp=sharing
 photo https://drive.google.com/file/d/17apQvaqDYo8PL22UP4Ck6PFJ0eUrilVG/view?usp=sharing
 photo https://drive.google.com/file/d/1VmTDYX9EWaZi6W1L6TdwTnEBuuVEnDP7/view?usp=sharing
 presentation https://docs.google.com/presentation/d/1uFpxLXrz2_AeY5c9g1T71PPR8mP3Clj2UVZwZJPcDNw/edit?usp=sharing
 presentation pub https://docs.google.com/presentation/d/1uFpxLXrz2_AeY5c9g1T71PPR8mP3Clj2UVZwZJPcDNw/pub?start=true&amp;loop=true&amp;delayms=3000
 presentation view https://docs.google.com/presentation/d/1uFpxLXrz2_AeY5c9g1T71PPR8mP3Clj2UVZwZJPcDNw/view
 presentation html https://docs.google.com/presentation/d/1uFpxLXrz2_AeY5c9g1T71PPR8mP3Clj2UVZwZJPcDNw/htmlpresent
 document https://docs.google.com/document/d/1InmvYcy0FEW8anWMoz45jHpy5sDv8nkTvkerYn3-x1I/edit?usp=sharing
 document pub https://docs.google.com/document/d/1InmvYcy0FEW8anWMoz45jHpy5sDv8nkTvkerYn3-x1I/pub
 document view https://docs.google.com/document/d/1InmvYcy0FEW8anWMoz45jHpy5sDv8nkTvkerYn3-x1I/view
 presentation https://docs.google.com/presentation/d/1sZpkuWxYb5RARiXeXrLKOb9JqpQc4K9LJiGX-W4i7Cw/edit?usp=sharing
 presentation pub https://docs.google.com/presentation/d/1sZpkuWxYb5RARiXeXrLKOb9JqpQc4K9LJiGX-W4i7Cw/pub?start=true&amp;loop=true&amp;delayms=3000
 presentation view https://docs.google.com/presentation/d/1sZpkuWxYb5RARiXeXrLKOb9JqpQc4K9LJiGX-W4i7Cw/view
	-Erin Edwards
----
document pub https://docs.google.com/document/d/12LwU86M179JBNDwKxFqPulRbu2HtuUWwWqFP2WtI57M/pub
 document view https://docs.google.com/document/d/12LwU86M179JBNDwKxFqPulRbu2HtuUWwWqFP2WtI57M/view
 presentation https://docs.google.com/presentation/d/1QeF2jqDHUzqTgDFREe6H7Kb3knSWXqlB4Qut2v99zx0/edit?usp=sharing
 presentation pub https://docs.google.com/presentation/d/1QeF2jqDHUzqTgDFREe6H7Kb3knSWXqlB4Qut2v99zx0/pub?start=true&amp;loop=true&amp;delayms=3000
 presentation view https://docs.google.com/presentation/d/1QeF2jqDHUzqTgDFREe6H7Kb3knSWXqlB4Qut2v99zx0/view
 presentation html https://docs.google.com/presentation/d/1QeF2jqDHUzqTgDFREe6H7Kb3knSWXqlB4Qut2v99zx0/htmlpresent
 document https://docs.google.com/document/d/16eVcX6e7bL7wAsdeVPbaoIPj7T…</t>
      </text>
    </comment>
  </commentList>
</comments>
</file>

<file path=xl/sharedStrings.xml><?xml version="1.0" encoding="utf-8"?>
<sst xmlns="http://schemas.openxmlformats.org/spreadsheetml/2006/main" count="2023" uniqueCount="715">
  <si>
    <t>target url</t>
  </si>
  <si>
    <t>wedding photo booth rental near me</t>
  </si>
  <si>
    <t>https://sites.google.com/view/roamingboothorangecounty/home</t>
  </si>
  <si>
    <t>folder top</t>
  </si>
  <si>
    <t>https://drive.google.com/drive/folders/1raSJVthYJBzqZZeH6z1FS2IZFCEK0FG-?usp=sharing</t>
  </si>
  <si>
    <t>rss feed</t>
  </si>
  <si>
    <t>https://news.google.com/rss/search?q=selfiebooth&amp;hl=en-US&amp;gl=US&amp;ceid=US:en</t>
  </si>
  <si>
    <t>folder articles</t>
  </si>
  <si>
    <t>wedding photo booth rental near me Articles</t>
  </si>
  <si>
    <t>https://drive.google.com/drive/folders/1djiRgec5TtQJnVCLOTHXbRMGT7AsebHv?usp=sharing</t>
  </si>
  <si>
    <t>folder photos</t>
  </si>
  <si>
    <t>wedding photo booth rental near me Photos</t>
  </si>
  <si>
    <t>https://drive.google.com/drive/folders/1nZbzbpQj1htU5owmVlq-G0acXo08Tt9-?usp=sharing</t>
  </si>
  <si>
    <t>folder pdfs</t>
  </si>
  <si>
    <t>wedding photo booth rental near me PDFs</t>
  </si>
  <si>
    <t>https://drive.google.com/drive/folders/1dn6LvpWAxTwwWOlBTZj9FLIs4TrOGYiV?usp=sharing</t>
  </si>
  <si>
    <t>folder slides</t>
  </si>
  <si>
    <t>wedding photo booth rental near me Slides</t>
  </si>
  <si>
    <t>https://drive.google.com/drive/folders/1IrVa5W5A-6sco73c2-j1dZbsepB3qWFl?usp=sharing</t>
  </si>
  <si>
    <t>photo</t>
  </si>
  <si>
    <t>https://drive.google.com/file/d/1fjLSE3GQ-EjVn--uYMK2HHabAoLkXzXz/view?usp=sharing</t>
  </si>
  <si>
    <t>https://drive.google.com/file/d/1RyaEhYrYr1dmtGQK8V_af5OV-KPdduvE/view?usp=sharing</t>
  </si>
  <si>
    <t>https://drive.google.com/file/d/1XVQGOlHIyujTaOqJGvJZzj6lsTkwNuSX/view?usp=sharing</t>
  </si>
  <si>
    <t>spreadsheet</t>
  </si>
  <si>
    <t>https://docs.google.com/spreadsheets/d/1P84aISHMzk9weYNCJV2dIyEqFNbrAMFsV-2IPt3UQtk/edit?usp=sharing</t>
  </si>
  <si>
    <t>spreadsheet key</t>
  </si>
  <si>
    <t>wedding photo booth rental near me key</t>
  </si>
  <si>
    <t>https://docs.google.com/spreadsheet/pub?key=1P84aISHMzk9weYNCJV2dIyEqFNbrAMFsV-2IPt3UQtk</t>
  </si>
  <si>
    <t>spreadsheet pubhtml</t>
  </si>
  <si>
    <t>wedding photo booth rental near me pubhtml</t>
  </si>
  <si>
    <t>https://docs.google.com/spreadsheets/d/1P84aISHMzk9weYNCJV2dIyEqFNbrAMFsV-2IPt3UQtk/pubhtml</t>
  </si>
  <si>
    <t>spreadsheet pub</t>
  </si>
  <si>
    <t>wedding photo booth rental near me pub</t>
  </si>
  <si>
    <t>https://docs.google.com/spreadsheets/d/1P84aISHMzk9weYNCJV2dIyEqFNbrAMFsV-2IPt3UQtk/pub</t>
  </si>
  <si>
    <t>spreadsheet view</t>
  </si>
  <si>
    <t>wedding photo booth rental near me view</t>
  </si>
  <si>
    <t>https://docs.google.com/spreadsheets/d/1P84aISHMzk9weYNCJV2dIyEqFNbrAMFsV-2IPt3UQtk/view</t>
  </si>
  <si>
    <t>form</t>
  </si>
  <si>
    <t>https://docs.google.com/forms/d/1AVaNpuJSgxIt20ZfCSo6k55PHMyi8DIQMNxa3flHqLg/edit?usp=sharing</t>
  </si>
  <si>
    <t>drawing</t>
  </si>
  <si>
    <t>https://docs.google.com/drawings/d/1L0ZnSlVWHL-ROQuW-D6sjMAucmHB2vaA9u6iP_96mE0/edit?usp=sharing</t>
  </si>
  <si>
    <t>image</t>
  </si>
  <si>
    <t>CTA or Logo</t>
  </si>
  <si>
    <t>https://drive.google.com/file/d/1QpTiTGFtM9xqrHFr3NrlOHazlavUN-IZ/view?usp=drivesdk</t>
  </si>
  <si>
    <t>image link</t>
  </si>
  <si>
    <t>CTA or Logo - image link</t>
  </si>
  <si>
    <t>https://sites.google.com/view/vogue-photo-booth-in-pasadena/home</t>
  </si>
  <si>
    <t>document</t>
  </si>
  <si>
    <t>https://docs.google.com/document/d/1qfNn0Jj6RiZhS9eI7lzEvPGCK29M5htfkoq3TZxhYlM/edit?usp=sharing</t>
  </si>
  <si>
    <t>document pub</t>
  </si>
  <si>
    <t>https://docs.google.com/document/d/1qfNn0Jj6RiZhS9eI7lzEvPGCK29M5htfkoq3TZxhYlM/pub</t>
  </si>
  <si>
    <t>document view</t>
  </si>
  <si>
    <t>https://docs.google.com/document/d/1qfNn0Jj6RiZhS9eI7lzEvPGCK29M5htfkoq3TZxhYlM/view</t>
  </si>
  <si>
    <t>presentation</t>
  </si>
  <si>
    <t>https://docs.google.com/presentation/d/10sAOkErliecCpKKaY28myP0aTQW8LlitP-kPDIe0XG4/edit?usp=sharing</t>
  </si>
  <si>
    <t>presentation pub</t>
  </si>
  <si>
    <t>https://docs.google.com/presentation/d/10sAOkErliecCpKKaY28myP0aTQW8LlitP-kPDIe0XG4/pub?start=true&amp;loop=true&amp;delayms=3000</t>
  </si>
  <si>
    <t>presentation view</t>
  </si>
  <si>
    <t>https://docs.google.com/presentation/d/10sAOkErliecCpKKaY28myP0aTQW8LlitP-kPDIe0XG4/view</t>
  </si>
  <si>
    <t>presentation html</t>
  </si>
  <si>
    <t>wedding photo booth rental near me html</t>
  </si>
  <si>
    <t>https://docs.google.com/presentation/d/10sAOkErliecCpKKaY28myP0aTQW8LlitP-kPDIe0XG4/htmlpresent</t>
  </si>
  <si>
    <t>calendar</t>
  </si>
  <si>
    <t>Calendar - wedding photo booth rental near me</t>
  </si>
  <si>
    <t>https://calendar.google.com/calendar/embed?src=a78f2140eaf776d6c34e210486546932c081745208f2dd9f6aca68fc753f9a68@group.calendar.google.com</t>
  </si>
  <si>
    <t>Calendar - All Day Event</t>
  </si>
  <si>
    <t>Calendar - wedding photo booth rental near me - Event</t>
  </si>
  <si>
    <t>https://www.google.com/calendar/event?eid=MXRncjkxMDg1NGF1NzlkdTNjNTdqZm9kYjggYTc4ZjIxNDBlYWY3NzZkNmMzNGUyMTA0ODY1NDY5MzJjMDgxNzQ1MjA4ZjJkZDlmNmFjYTY4ZmM3NTNmOWE2OEBncm91cC5jYWxlbmRhci5nb29nbGUuY29t</t>
  </si>
  <si>
    <t>https://www.google.com/calendar/event?eid=MW4wN3AwbGg1NDNuZDIzaTRtZmRnbjhtcXMgYTc4ZjIxNDBlYWY3NzZkNmMzNGUyMTA0ODY1NDY5MzJjMDgxNzQ1MjA4ZjJkZDlmNmFjYTY4ZmM3NTNmOWE2OEBncm91cC5jYWxlbmRhci5nb29nbGUuY29t</t>
  </si>
  <si>
    <t>https://www.google.com/calendar/event?eid=ajMzOGVhbDI0MXNtYnJmcjBuYzg0djRndjAgYTc4ZjIxNDBlYWY3NzZkNmMzNGUyMTA0ODY1NDY5MzJjMDgxNzQ1MjA4ZjJkZDlmNmFjYTY4ZmM3NTNmOWE2OEBncm91cC5jYWxlbmRhci5nb29nbGUuY29t</t>
  </si>
  <si>
    <t>https://www.google.com/calendar/event?eid=ZDF0dGZjZ2lnMzk5dWhiYzZ0c2FubHRoYjQgYTc4ZjIxNDBlYWY3NzZkNmMzNGUyMTA0ODY1NDY5MzJjMDgxNzQ1MjA4ZjJkZDlmNmFjYTY4ZmM3NTNmOWE2OEBncm91cC5jYWxlbmRhci5nb29nbGUuY29t</t>
  </si>
  <si>
    <t>https://www.google.com/calendar/event?eid=aGRkMWczc2h0aDRnMXFzMWdnbzZoMGdsc2MgYTc4ZjIxNDBlYWY3NzZkNmMzNGUyMTA0ODY1NDY5MzJjMDgxNzQ1MjA4ZjJkZDlmNmFjYTY4ZmM3NTNmOWE2OEBncm91cC5jYWxlbmRhci5nb29nbGUuY29t</t>
  </si>
  <si>
    <t>https://www.google.com/calendar/event?eid=aWJhbTQ0ZW1rMG1ocGhjMmlkcWZlajI5Y2cgYTc4ZjIxNDBlYWY3NzZkNmMzNGUyMTA0ODY1NDY5MzJjMDgxNzQ1MjA4ZjJkZDlmNmFjYTY4ZmM3NTNmOWE2OEBncm91cC5jYWxlbmRhci5nb29nbGUuY29t</t>
  </si>
  <si>
    <t>https://www.google.com/calendar/event?eid=a240MGV1cWRlOGE0ZzVpMDVjZ21obzA3NTAgYTc4ZjIxNDBlYWY3NzZkNmMzNGUyMTA0ODY1NDY5MzJjMDgxNzQ1MjA4ZjJkZDlmNmFjYTY4ZmM3NTNmOWE2OEBncm91cC5jYWxlbmRhci5nb29nbGUuY29t</t>
  </si>
  <si>
    <t>https://www.google.com/calendar/event?eid=aWViNXRxNDVhbW4zaWN2NDhxYzY5bjBybDQgYTc4ZjIxNDBlYWY3NzZkNmMzNGUyMTA0ODY1NDY5MzJjMDgxNzQ1MjA4ZjJkZDlmNmFjYTY4ZmM3NTNmOWE2OEBncm91cC5jYWxlbmRhci5nb29nbGUuY29t</t>
  </si>
  <si>
    <t>https://www.google.com/calendar/event?eid=bDgzM2RrYmtycjI5N2Y2bmFoODhldWpuMW8gYTc4ZjIxNDBlYWY3NzZkNmMzNGUyMTA0ODY1NDY5MzJjMDgxNzQ1MjA4ZjJkZDlmNmFjYTY4ZmM3NTNmOWE2OEBncm91cC5jYWxlbmRhci5nb29nbGUuY29t</t>
  </si>
  <si>
    <t>https://www.google.com/calendar/event?eid=cjc0ajl1bHNsczkzajU2aWZkNDBkMzdnbDQgYTc4ZjIxNDBlYWY3NzZkNmMzNGUyMTA0ODY1NDY5MzJjMDgxNzQ1MjA4ZjJkZDlmNmFjYTY4ZmM3NTNmOWE2OEBncm91cC5jYWxlbmRhci5nb29nbGUuY29t</t>
  </si>
  <si>
    <t>https://www.google.com/calendar/event?eid=dGtsbmRhc3ZyZzc3cnJpY2k5N290MnJnN2sgYTc4ZjIxNDBlYWY3NzZkNmMzNGUyMTA0ODY1NDY5MzJjMDgxNzQ1MjA4ZjJkZDlmNmFjYTY4ZmM3NTNmOWE2OEBncm91cC5jYWxlbmRhci5nb29nbGUuY29t</t>
  </si>
  <si>
    <t>https://www.google.com/calendar/event?eid=b2kycGVhdTFqNG4xZ2k4dmNkOHE5aXFsNmMgYTc4ZjIxNDBlYWY3NzZkNmMzNGUyMTA0ODY1NDY5MzJjMDgxNzQ1MjA4ZjJkZDlmNmFjYTY4ZmM3NTNmOWE2OEBncm91cC5jYWxlbmRhci5nb29nbGUuY29t</t>
  </si>
  <si>
    <t>https://www.google.com/calendar/event?eid=bDhrdTFibG9tOXIydGk1cmRrNzRjbzhudW8gYTc4ZjIxNDBlYWY3NzZkNmMzNGUyMTA0ODY1NDY5MzJjMDgxNzQ1MjA4ZjJkZDlmNmFjYTY4ZmM3NTNmOWE2OEBncm91cC5jYWxlbmRhci5nb29nbGUuY29t</t>
  </si>
  <si>
    <t>https://www.google.com/calendar/event?eid=bThjYTd1cmpkZnFnMzdoZjhnY24wNzVkZGMgYTc4ZjIxNDBlYWY3NzZkNmMzNGUyMTA0ODY1NDY5MzJjMDgxNzQ1MjA4ZjJkZDlmNmFjYTY4ZmM3NTNmOWE2OEBncm91cC5jYWxlbmRhci5nb29nbGUuY29t</t>
  </si>
  <si>
    <t>sheet</t>
  </si>
  <si>
    <t>Sheet1</t>
  </si>
  <si>
    <t>https://docs.google.com/spreadsheets/d/1P84aISHMzk9weYNCJV2dIyEqFNbrAMFsV-2IPt3UQtk/edit#gid=0</t>
  </si>
  <si>
    <t>Keywords</t>
  </si>
  <si>
    <t>https://docs.google.com/spreadsheets/d/1P84aISHMzk9weYNCJV2dIyEqFNbrAMFsV-2IPt3UQtk/edit#gid=401785731</t>
  </si>
  <si>
    <t>Content</t>
  </si>
  <si>
    <t>https://docs.google.com/spreadsheets/d/1P84aISHMzk9weYNCJV2dIyEqFNbrAMFsV-2IPt3UQtk/edit#gid=2293285</t>
  </si>
  <si>
    <t>Calendar Events</t>
  </si>
  <si>
    <t>https://docs.google.com/spreadsheets/d/1P84aISHMzk9weYNCJV2dIyEqFNbrAMFsV-2IPt3UQtk/edit#gid=968559023</t>
  </si>
  <si>
    <t>RSS Feeds</t>
  </si>
  <si>
    <t>https://docs.google.com/spreadsheets/d/1P84aISHMzk9weYNCJV2dIyEqFNbrAMFsV-2IPt3UQtk/edit#gid=1251628562</t>
  </si>
  <si>
    <t>folder Microsoft Files</t>
  </si>
  <si>
    <t>wedding photo booth rental near me MSFT</t>
  </si>
  <si>
    <t>https://drive.google.com/drive/folders/1Kb2qgA6-adGhgz9Q2xZMVuxt2E7bS4im?usp=sharing</t>
  </si>
  <si>
    <t>modern booth</t>
  </si>
  <si>
    <t>https://drive.google.com/file/d/1_jH1LjasTy--QbveAhvMJy0rLNkWtC0d/view?usp=sharing</t>
  </si>
  <si>
    <t>boomerang booth</t>
  </si>
  <si>
    <t>https://drive.google.com/file/d/17l92msCuzNxTZkgWk1hxZItfoHyuW5Mh/view?usp=sharing</t>
  </si>
  <si>
    <t>automatic photo booth</t>
  </si>
  <si>
    <t>https://drive.google.com/file/d/12nXExa1QOOpSGLIDz3pbJvd_vqk4YO0K/view?usp=sharing</t>
  </si>
  <si>
    <t>https://docs.google.com/document/d/17aSeU1Pu8hwBQuodVHOngT7975wThBliCEsCqq2t8_Q/edit?usp=sharing</t>
  </si>
  <si>
    <t>modern booth pub</t>
  </si>
  <si>
    <t>https://docs.google.com/document/d/17aSeU1Pu8hwBQuodVHOngT7975wThBliCEsCqq2t8_Q/pub</t>
  </si>
  <si>
    <t>modern booth view</t>
  </si>
  <si>
    <t>https://docs.google.com/document/d/17aSeU1Pu8hwBQuodVHOngT7975wThBliCEsCqq2t8_Q/view</t>
  </si>
  <si>
    <t>https://docs.google.com/presentation/d/1Pv_UfjTjfXvdQSvjxdjECf9BGdHPaI_KlTOOgL1aKec/edit?usp=sharing</t>
  </si>
  <si>
    <t>https://docs.google.com/presentation/d/1Pv_UfjTjfXvdQSvjxdjECf9BGdHPaI_KlTOOgL1aKec/pub?start=true&amp;loop=true&amp;delayms=3000</t>
  </si>
  <si>
    <t>https://docs.google.com/presentation/d/1Pv_UfjTjfXvdQSvjxdjECf9BGdHPaI_KlTOOgL1aKec/view</t>
  </si>
  <si>
    <t>modern booth html</t>
  </si>
  <si>
    <t>https://docs.google.com/presentation/d/1Pv_UfjTjfXvdQSvjxdjECf9BGdHPaI_KlTOOgL1aKec/htmlpresent</t>
  </si>
  <si>
    <t>https://docs.google.com/document/d/1rFsXIqSOcaZv0hm7zQ9N7L3_8jIzA2dBi-Ye0rbWIVs/edit?usp=sharing</t>
  </si>
  <si>
    <t>boomerang booth pub</t>
  </si>
  <si>
    <t>https://docs.google.com/document/d/1rFsXIqSOcaZv0hm7zQ9N7L3_8jIzA2dBi-Ye0rbWIVs/pub</t>
  </si>
  <si>
    <t>boomerang booth view</t>
  </si>
  <si>
    <t>https://docs.google.com/document/d/1rFsXIqSOcaZv0hm7zQ9N7L3_8jIzA2dBi-Ye0rbWIVs/view</t>
  </si>
  <si>
    <t>https://docs.google.com/presentation/d/1FpR5RTMOlvez8KcsooXOfqIV-Mg7ZnJho3YsN_FHPXM/edit?usp=sharing</t>
  </si>
  <si>
    <t>https://docs.google.com/presentation/d/1FpR5RTMOlvez8KcsooXOfqIV-Mg7ZnJho3YsN_FHPXM/pub?start=true&amp;loop=true&amp;delayms=3000</t>
  </si>
  <si>
    <t>https://docs.google.com/presentation/d/1FpR5RTMOlvez8KcsooXOfqIV-Mg7ZnJho3YsN_FHPXM/view</t>
  </si>
  <si>
    <t>boomerang booth html</t>
  </si>
  <si>
    <t>https://docs.google.com/presentation/d/1FpR5RTMOlvez8KcsooXOfqIV-Mg7ZnJho3YsN_FHPXM/htmlpresent</t>
  </si>
  <si>
    <t>https://docs.google.com/document/d/1MRd2lzseDn2FPS9MqgrQsBaBLYgbkPMzgVYDvSZSaog/edit?usp=sharing</t>
  </si>
  <si>
    <t>automatic photo booth pub</t>
  </si>
  <si>
    <t>https://docs.google.com/document/d/1MRd2lzseDn2FPS9MqgrQsBaBLYgbkPMzgVYDvSZSaog/pub</t>
  </si>
  <si>
    <t>automatic photo booth view</t>
  </si>
  <si>
    <t>https://docs.google.com/document/d/1MRd2lzseDn2FPS9MqgrQsBaBLYgbkPMzgVYDvSZSaog/view</t>
  </si>
  <si>
    <t>https://docs.google.com/presentation/d/1n1AqTqqcznZBfYLCiE55SbGhVX0zpMdaVTQTBnfJMa4/edit?usp=sharing</t>
  </si>
  <si>
    <t>https://docs.google.com/presentation/d/1n1AqTqqcznZBfYLCiE55SbGhVX0zpMdaVTQTBnfJMa4/pub?start=true&amp;loop=true&amp;delayms=3000</t>
  </si>
  <si>
    <t>https://docs.google.com/presentation/d/1n1AqTqqcznZBfYLCiE55SbGhVX0zpMdaVTQTBnfJMa4/view</t>
  </si>
  <si>
    <t>automatic photo booth html</t>
  </si>
  <si>
    <t>https://docs.google.com/presentation/d/1n1AqTqqcznZBfYLCiE55SbGhVX0zpMdaVTQTBnfJMa4/htmlpresent</t>
  </si>
  <si>
    <t>link</t>
  </si>
  <si>
    <t>https://sites.google.com/view/lucky-frog-photo-booth-photo/home</t>
  </si>
  <si>
    <t>https://sites.google.com/view/360videoboothrentallosangeles/home</t>
  </si>
  <si>
    <t>https://sites.google.com/view/luckyfrogphotoboothrental/home</t>
  </si>
  <si>
    <t>https://sites.google.com/view/glamboothmissionviejo/home</t>
  </si>
  <si>
    <t>https://sites.google.com/view/vogue-booth-costa-mesa/home</t>
  </si>
  <si>
    <t>photo booth rental company</t>
  </si>
  <si>
    <t>https://drive.google.com/file/d/1pk7PnrtTv9DFhEVYw-wuWGSPnzTfPaVx/view?usp=sharing</t>
  </si>
  <si>
    <t>old time photo booth</t>
  </si>
  <si>
    <t>https://drive.google.com/file/d/1ly3w_riN1GwwLi4PAUYNbXGjR66ZAnhk/view?usp=sharing</t>
  </si>
  <si>
    <t>photobooths for hire</t>
  </si>
  <si>
    <t>https://drive.google.com/file/d/1cgE_TpDwvSCKN5H7T6sjUFYpzJzV0_EU/view?usp=sharing</t>
  </si>
  <si>
    <t>https://docs.google.com/document/d/1cBpbAyLq0R-Bz4Wb-9NcjJGkcY1zn8bTBr9aeBcULM8/edit?usp=sharing</t>
  </si>
  <si>
    <t>photo booth rental company pub</t>
  </si>
  <si>
    <t>https://docs.google.com/document/d/1cBpbAyLq0R-Bz4Wb-9NcjJGkcY1zn8bTBr9aeBcULM8/pub</t>
  </si>
  <si>
    <t>photo booth rental company view</t>
  </si>
  <si>
    <t>https://docs.google.com/document/d/1cBpbAyLq0R-Bz4Wb-9NcjJGkcY1zn8bTBr9aeBcULM8/view</t>
  </si>
  <si>
    <t>https://docs.google.com/presentation/d/1ixCJYqL7ZVBV8XIrGr5R5WvOXx0Pf0SPD3mOziMvfNY/edit?usp=sharing</t>
  </si>
  <si>
    <t>https://docs.google.com/presentation/d/1ixCJYqL7ZVBV8XIrGr5R5WvOXx0Pf0SPD3mOziMvfNY/pub?start=true&amp;loop=true&amp;delayms=3000</t>
  </si>
  <si>
    <t>https://docs.google.com/presentation/d/1ixCJYqL7ZVBV8XIrGr5R5WvOXx0Pf0SPD3mOziMvfNY/view</t>
  </si>
  <si>
    <t>photo booth rental company html</t>
  </si>
  <si>
    <t>https://docs.google.com/presentation/d/1ixCJYqL7ZVBV8XIrGr5R5WvOXx0Pf0SPD3mOziMvfNY/htmlpresent</t>
  </si>
  <si>
    <t>https://docs.google.com/document/d/1Zwn3jPF5TWWRolIQ8HW861-NxC3xrYbt_WFvr_Rft20/edit?usp=sharing</t>
  </si>
  <si>
    <t>old time photo booth pub</t>
  </si>
  <si>
    <t>https://docs.google.com/document/d/1Zwn3jPF5TWWRolIQ8HW861-NxC3xrYbt_WFvr_Rft20/pub</t>
  </si>
  <si>
    <t>old time photo booth view</t>
  </si>
  <si>
    <t>https://docs.google.com/document/d/1Zwn3jPF5TWWRolIQ8HW861-NxC3xrYbt_WFvr_Rft20/view</t>
  </si>
  <si>
    <t>https://docs.google.com/presentation/d/12ogwTZkJJ80sfmS8nXjekytAaPgT-9UHGhcFks7hQYg/edit?usp=sharing</t>
  </si>
  <si>
    <t>https://docs.google.com/presentation/d/12ogwTZkJJ80sfmS8nXjekytAaPgT-9UHGhcFks7hQYg/pub?start=true&amp;loop=true&amp;delayms=3000</t>
  </si>
  <si>
    <t>https://docs.google.com/presentation/d/12ogwTZkJJ80sfmS8nXjekytAaPgT-9UHGhcFks7hQYg/view</t>
  </si>
  <si>
    <t>old time photo booth html</t>
  </si>
  <si>
    <t>https://docs.google.com/presentation/d/12ogwTZkJJ80sfmS8nXjekytAaPgT-9UHGhcFks7hQYg/htmlpresent</t>
  </si>
  <si>
    <t>https://docs.google.com/document/d/13ckLCePKJB1JsRi78CZrecW7Rbi_rA1fn8eEYZ7r6eo/edit?usp=sharing</t>
  </si>
  <si>
    <t>photobooths for hire pub</t>
  </si>
  <si>
    <t>https://docs.google.com/document/d/13ckLCePKJB1JsRi78CZrecW7Rbi_rA1fn8eEYZ7r6eo/pub</t>
  </si>
  <si>
    <t>photobooths for hire view</t>
  </si>
  <si>
    <t>https://docs.google.com/document/d/13ckLCePKJB1JsRi78CZrecW7Rbi_rA1fn8eEYZ7r6eo/view</t>
  </si>
  <si>
    <t>https://docs.google.com/presentation/d/1rA3FjNJE0jmi_a5k7oLcWisS7k6cX8ydDVP5gjRevBs/edit?usp=sharing</t>
  </si>
  <si>
    <t>https://docs.google.com/presentation/d/1rA3FjNJE0jmi_a5k7oLcWisS7k6cX8ydDVP5gjRevBs/pub?start=true&amp;loop=true&amp;delayms=3000</t>
  </si>
  <si>
    <t>https://docs.google.com/presentation/d/1rA3FjNJE0jmi_a5k7oLcWisS7k6cX8ydDVP5gjRevBs/view</t>
  </si>
  <si>
    <t>photobooths for hire html</t>
  </si>
  <si>
    <t>https://docs.google.com/presentation/d/1rA3FjNJE0jmi_a5k7oLcWisS7k6cX8ydDVP5gjRevBs/htmlpresent</t>
  </si>
  <si>
    <t>photo booth kardashians use</t>
  </si>
  <si>
    <t>https://drive.google.com/file/d/1QfBrkldm6oUyzNYyDmvS1UIuteIhCbuU/view?usp=sharing</t>
  </si>
  <si>
    <t>party photo booth prices</t>
  </si>
  <si>
    <t>https://drive.google.com/file/d/1qfqORbjLPCXgV1e5Cyyg664dsjDC6-sp/view?usp=sharing</t>
  </si>
  <si>
    <t>green screen photo booth rental</t>
  </si>
  <si>
    <t>https://drive.google.com/file/d/1JI4OxF6iaJksk5ykGtl_tTyoZ4H3dcmr/view?usp=sharing</t>
  </si>
  <si>
    <t>https://docs.google.com/document/d/1FSTbkn2GWxYicc3AfUWJiPHtpn2qnpUb2ImMMWuubxY/edit?usp=sharing</t>
  </si>
  <si>
    <t>photo booth kardashians use pub</t>
  </si>
  <si>
    <t>https://docs.google.com/document/d/1FSTbkn2GWxYicc3AfUWJiPHtpn2qnpUb2ImMMWuubxY/pub</t>
  </si>
  <si>
    <t>photo booth kardashians use view</t>
  </si>
  <si>
    <t>https://docs.google.com/document/d/1FSTbkn2GWxYicc3AfUWJiPHtpn2qnpUb2ImMMWuubxY/view</t>
  </si>
  <si>
    <t>https://docs.google.com/presentation/d/1NQfQeWV6Kn-U6XmFA_KCozQMODAcuwcx-bvqT1_e718/edit?usp=sharing</t>
  </si>
  <si>
    <t>https://docs.google.com/presentation/d/1NQfQeWV6Kn-U6XmFA_KCozQMODAcuwcx-bvqT1_e718/pub?start=true&amp;loop=true&amp;delayms=3000</t>
  </si>
  <si>
    <t>https://docs.google.com/presentation/d/1NQfQeWV6Kn-U6XmFA_KCozQMODAcuwcx-bvqT1_e718/view</t>
  </si>
  <si>
    <t>photo booth kardashians use html</t>
  </si>
  <si>
    <t>https://docs.google.com/presentation/d/1NQfQeWV6Kn-U6XmFA_KCozQMODAcuwcx-bvqT1_e718/htmlpresent</t>
  </si>
  <si>
    <t>https://docs.google.com/document/d/1H3ufksa1vnfvqe5adG8zffxG9fFxCcrRwS2lKO7eYmU/edit?usp=sharing</t>
  </si>
  <si>
    <t>party photo booth prices pub</t>
  </si>
  <si>
    <t>https://docs.google.com/document/d/1H3ufksa1vnfvqe5adG8zffxG9fFxCcrRwS2lKO7eYmU/pub</t>
  </si>
  <si>
    <t>party photo booth prices view</t>
  </si>
  <si>
    <t>https://docs.google.com/document/d/1H3ufksa1vnfvqe5adG8zffxG9fFxCcrRwS2lKO7eYmU/view</t>
  </si>
  <si>
    <t>https://docs.google.com/presentation/d/1o4U_H3emV_9zUliLw89OHh4N2k2Kp6DeQelLwjlElhE/edit?usp=sharing</t>
  </si>
  <si>
    <t>https://docs.google.com/presentation/d/1o4U_H3emV_9zUliLw89OHh4N2k2Kp6DeQelLwjlElhE/pub?start=true&amp;loop=true&amp;delayms=3000</t>
  </si>
  <si>
    <t>https://docs.google.com/presentation/d/1o4U_H3emV_9zUliLw89OHh4N2k2Kp6DeQelLwjlElhE/view</t>
  </si>
  <si>
    <t>party photo booth prices html</t>
  </si>
  <si>
    <t>https://docs.google.com/presentation/d/1o4U_H3emV_9zUliLw89OHh4N2k2Kp6DeQelLwjlElhE/htmlpresent</t>
  </si>
  <si>
    <t>https://docs.google.com/document/d/1cPKYI0jBcr1KKjV-tWFm62suw3UQGf-QSDUy2xSU9sY/edit?usp=sharing</t>
  </si>
  <si>
    <t>green screen photo booth rental pub</t>
  </si>
  <si>
    <t>https://docs.google.com/document/d/1cPKYI0jBcr1KKjV-tWFm62suw3UQGf-QSDUy2xSU9sY/pub</t>
  </si>
  <si>
    <t>green screen photo booth rental view</t>
  </si>
  <si>
    <t>https://docs.google.com/document/d/1cPKYI0jBcr1KKjV-tWFm62suw3UQGf-QSDUy2xSU9sY/view</t>
  </si>
  <si>
    <t>https://docs.google.com/presentation/d/1A1Vmzz2iXYK6gSHRrMnwwv5EU5K7ywhoGecoZ_bZmSc/edit?usp=sharing</t>
  </si>
  <si>
    <t>https://docs.google.com/presentation/d/1A1Vmzz2iXYK6gSHRrMnwwv5EU5K7ywhoGecoZ_bZmSc/pub?start=true&amp;loop=true&amp;delayms=3000</t>
  </si>
  <si>
    <t>https://docs.google.com/presentation/d/1A1Vmzz2iXYK6gSHRrMnwwv5EU5K7ywhoGecoZ_bZmSc/view</t>
  </si>
  <si>
    <t>green screen photo booth rental html</t>
  </si>
  <si>
    <t>https://docs.google.com/presentation/d/1A1Vmzz2iXYK6gSHRrMnwwv5EU5K7ywhoGecoZ_bZmSc/htmlpresent</t>
  </si>
  <si>
    <t>photo booth services near me</t>
  </si>
  <si>
    <t>https://drive.google.com/file/d/1v0jWh9vGUjN8_DpToCicpEXPoUxy6Om5/view?usp=sharing</t>
  </si>
  <si>
    <t>self service photo booth near me</t>
  </si>
  <si>
    <t>https://drive.google.com/file/d/15ZjBkGYqRvEq9KMRxHcE-SqLP2REBRmS/view?usp=sharing</t>
  </si>
  <si>
    <t>ipad photo booth rental</t>
  </si>
  <si>
    <t>https://drive.google.com/file/d/1E_nOuyCsC1GarzqSTt240c6957lvYyfO/view?usp=sharing</t>
  </si>
  <si>
    <t>https://docs.google.com/document/d/1e2Ir5TnKu7Be2O8VU3zys8wjGpgl4voBPpF6RLFp06A/edit?usp=sharing</t>
  </si>
  <si>
    <t>photo booth services near me pub</t>
  </si>
  <si>
    <t>https://docs.google.com/document/d/1e2Ir5TnKu7Be2O8VU3zys8wjGpgl4voBPpF6RLFp06A/pub</t>
  </si>
  <si>
    <t>photo booth services near me view</t>
  </si>
  <si>
    <t>https://docs.google.com/document/d/1e2Ir5TnKu7Be2O8VU3zys8wjGpgl4voBPpF6RLFp06A/view</t>
  </si>
  <si>
    <t>https://docs.google.com/presentation/d/13IMTvMMiZmltHejYBFmPH9lzQv89RDja8EPWotbC7yg/edit?usp=sharing</t>
  </si>
  <si>
    <t>https://docs.google.com/presentation/d/13IMTvMMiZmltHejYBFmPH9lzQv89RDja8EPWotbC7yg/pub?start=true&amp;loop=true&amp;delayms=3000</t>
  </si>
  <si>
    <t>https://docs.google.com/presentation/d/13IMTvMMiZmltHejYBFmPH9lzQv89RDja8EPWotbC7yg/view</t>
  </si>
  <si>
    <t>photo booth services near me html</t>
  </si>
  <si>
    <t>https://docs.google.com/presentation/d/13IMTvMMiZmltHejYBFmPH9lzQv89RDja8EPWotbC7yg/htmlpresent</t>
  </si>
  <si>
    <t>https://docs.google.com/document/d/1mfuM1uCTMbFyDHqm1YkRHiQCyIMBAKQ4kSElbg5HiE4/edit?usp=sharing</t>
  </si>
  <si>
    <t>self service photo booth near me pub</t>
  </si>
  <si>
    <t>https://docs.google.com/document/d/1mfuM1uCTMbFyDHqm1YkRHiQCyIMBAKQ4kSElbg5HiE4/pub</t>
  </si>
  <si>
    <t>self service photo booth near me view</t>
  </si>
  <si>
    <t>https://docs.google.com/document/d/1mfuM1uCTMbFyDHqm1YkRHiQCyIMBAKQ4kSElbg5HiE4/view</t>
  </si>
  <si>
    <t>https://docs.google.com/presentation/d/1y04Ih9jYRqdz4S0P0QGHun1UoF0s95BKY1RInVcI7bw/edit?usp=sharing</t>
  </si>
  <si>
    <t>https://docs.google.com/presentation/d/1y04Ih9jYRqdz4S0P0QGHun1UoF0s95BKY1RInVcI7bw/pub?start=true&amp;loop=true&amp;delayms=3000</t>
  </si>
  <si>
    <t>https://docs.google.com/presentation/d/1y04Ih9jYRqdz4S0P0QGHun1UoF0s95BKY1RInVcI7bw/view</t>
  </si>
  <si>
    <t>self service photo booth near me html</t>
  </si>
  <si>
    <t>https://docs.google.com/presentation/d/1y04Ih9jYRqdz4S0P0QGHun1UoF0s95BKY1RInVcI7bw/htmlpresent</t>
  </si>
  <si>
    <t>https://docs.google.com/document/d/1XzgL3jvTFs-hUZqZGTsxFdgY8cVKo2Co2mwA1i_xw3o/edit?usp=sharing</t>
  </si>
  <si>
    <t>ipad photo booth rental pub</t>
  </si>
  <si>
    <t>https://docs.google.com/document/d/1XzgL3jvTFs-hUZqZGTsxFdgY8cVKo2Co2mwA1i_xw3o/pub</t>
  </si>
  <si>
    <t>ipad photo booth rental view</t>
  </si>
  <si>
    <t>https://docs.google.com/document/d/1XzgL3jvTFs-hUZqZGTsxFdgY8cVKo2Co2mwA1i_xw3o/view</t>
  </si>
  <si>
    <t>https://docs.google.com/presentation/d/1bWcMb4qzeqxG3Q033DSOBIvpc39T3qDVJaNdI5YQbwg/edit?usp=sharing</t>
  </si>
  <si>
    <t>https://docs.google.com/presentation/d/1bWcMb4qzeqxG3Q033DSOBIvpc39T3qDVJaNdI5YQbwg/pub?start=true&amp;loop=true&amp;delayms=3000</t>
  </si>
  <si>
    <t>https://docs.google.com/presentation/d/1bWcMb4qzeqxG3Q033DSOBIvpc39T3qDVJaNdI5YQbwg/view</t>
  </si>
  <si>
    <t>ipad photo booth rental html</t>
  </si>
  <si>
    <t>https://docs.google.com/presentation/d/1bWcMb4qzeqxG3Q033DSOBIvpc39T3qDVJaNdI5YQbwg/htmlpresent</t>
  </si>
  <si>
    <t>rustic wedding photo booth</t>
  </si>
  <si>
    <t>https://drive.google.com/file/d/1Jutf-a8H4I9YOd_0PefAITbX8uGMzcD-/view?usp=sharing</t>
  </si>
  <si>
    <t>wedding selfie booth</t>
  </si>
  <si>
    <t>https://drive.google.com/file/d/1Ekr0qHF9m9zB_4MLQtuwjoOC_3vkbyLD/view?usp=sharing</t>
  </si>
  <si>
    <t xml:space="preserve">giphy booth, </t>
  </si>
  <si>
    <t>https://drive.google.com/file/d/1IZK4dlWTbRHmPkAgFPw59kJ6_GAt-D2a/view?usp=sharing</t>
  </si>
  <si>
    <t>https://docs.google.com/document/d/1RN8SVtUUCtDxZvAWf9Jv2mKrVArXbPa4KRDcE1NmsQw/edit?usp=sharing</t>
  </si>
  <si>
    <t>rustic wedding photo booth pub</t>
  </si>
  <si>
    <t>https://docs.google.com/document/d/1RN8SVtUUCtDxZvAWf9Jv2mKrVArXbPa4KRDcE1NmsQw/pub</t>
  </si>
  <si>
    <t>rustic wedding photo booth view</t>
  </si>
  <si>
    <t>https://docs.google.com/document/d/1RN8SVtUUCtDxZvAWf9Jv2mKrVArXbPa4KRDcE1NmsQw/view</t>
  </si>
  <si>
    <t>https://docs.google.com/presentation/d/11u3_7f9QXhi0pALoR33NA6gD3VbrCToXoEkEstIFxiU/edit?usp=sharing</t>
  </si>
  <si>
    <t>https://docs.google.com/presentation/d/11u3_7f9QXhi0pALoR33NA6gD3VbrCToXoEkEstIFxiU/pub?start=true&amp;loop=true&amp;delayms=3000</t>
  </si>
  <si>
    <t>https://docs.google.com/presentation/d/11u3_7f9QXhi0pALoR33NA6gD3VbrCToXoEkEstIFxiU/view</t>
  </si>
  <si>
    <t>rustic wedding photo booth html</t>
  </si>
  <si>
    <t>https://docs.google.com/presentation/d/11u3_7f9QXhi0pALoR33NA6gD3VbrCToXoEkEstIFxiU/htmlpresent</t>
  </si>
  <si>
    <t>https://docs.google.com/document/d/1vAHWsMgez81cslqXkBGBsL-s0mQ-plTidCIuIypAI94/edit?usp=sharing</t>
  </si>
  <si>
    <t>wedding selfie booth pub</t>
  </si>
  <si>
    <t>https://docs.google.com/document/d/1vAHWsMgez81cslqXkBGBsL-s0mQ-plTidCIuIypAI94/pub</t>
  </si>
  <si>
    <t>wedding selfie booth view</t>
  </si>
  <si>
    <t>https://docs.google.com/document/d/1vAHWsMgez81cslqXkBGBsL-s0mQ-plTidCIuIypAI94/view</t>
  </si>
  <si>
    <t>https://docs.google.com/presentation/d/1TjUQm6JY3EycbBszPbHTkyuInK7ShFOc539hhmLYcv8/edit?usp=sharing</t>
  </si>
  <si>
    <t>https://docs.google.com/presentation/d/1TjUQm6JY3EycbBszPbHTkyuInK7ShFOc539hhmLYcv8/pub?start=true&amp;loop=true&amp;delayms=3000</t>
  </si>
  <si>
    <t>https://docs.google.com/presentation/d/1TjUQm6JY3EycbBszPbHTkyuInK7ShFOc539hhmLYcv8/view</t>
  </si>
  <si>
    <t>wedding selfie booth html</t>
  </si>
  <si>
    <t>https://docs.google.com/presentation/d/1TjUQm6JY3EycbBszPbHTkyuInK7ShFOc539hhmLYcv8/htmlpresent</t>
  </si>
  <si>
    <t>https://docs.google.com/document/d/18MTc1LqNF9YYrmDXvMLOAn4-wePccPyj1kRFuXvGIZA/edit?usp=sharing</t>
  </si>
  <si>
    <t>giphy booth,  pub</t>
  </si>
  <si>
    <t>https://docs.google.com/document/d/18MTc1LqNF9YYrmDXvMLOAn4-wePccPyj1kRFuXvGIZA/pub</t>
  </si>
  <si>
    <t>giphy booth,  view</t>
  </si>
  <si>
    <t>https://docs.google.com/document/d/18MTc1LqNF9YYrmDXvMLOAn4-wePccPyj1kRFuXvGIZA/view</t>
  </si>
  <si>
    <t>https://docs.google.com/presentation/d/1_Qb_VXFaYAgcE3tPVw-8s9Rr3SBmFD-olHsU36uEXhk/edit?usp=sharing</t>
  </si>
  <si>
    <t>https://docs.google.com/presentation/d/1_Qb_VXFaYAgcE3tPVw-8s9Rr3SBmFD-olHsU36uEXhk/pub?start=true&amp;loop=true&amp;delayms=3000</t>
  </si>
  <si>
    <t>https://docs.google.com/presentation/d/1_Qb_VXFaYAgcE3tPVw-8s9Rr3SBmFD-olHsU36uEXhk/view</t>
  </si>
  <si>
    <t>giphy booth,  html</t>
  </si>
  <si>
    <t>https://docs.google.com/presentation/d/1_Qb_VXFaYAgcE3tPVw-8s9Rr3SBmFD-olHsU36uEXhk/htmlpresent</t>
  </si>
  <si>
    <t>capture the moment photo booth</t>
  </si>
  <si>
    <t>https://drive.google.com/file/d/1H9xceGkXjoV5NZDEDcBo9MxAKLGIW6TD/view?usp=sharing</t>
  </si>
  <si>
    <t>inside out photo booth</t>
  </si>
  <si>
    <t>https://drive.google.com/file/d/10e3zd5hzrOCA2hGU5LboVfMs-CtqGOm7/view?usp=sharing</t>
  </si>
  <si>
    <t>open air photo booth rental near me</t>
  </si>
  <si>
    <t>https://drive.google.com/file/d/1eYc6Nmaa1nQwETwsBkSRv1HFm4WF__df/view?usp=sharing</t>
  </si>
  <si>
    <t>https://docs.google.com/document/d/12LwU86M179JBNDwKxFqPulRbu2HtuUWwWqFP2WtI57M/edit?usp=sharing</t>
  </si>
  <si>
    <t>capture the moment photo booth pub</t>
  </si>
  <si>
    <t>https://docs.google.com/document/d/12LwU86M179JBNDwKxFqPulRbu2HtuUWwWqFP2WtI57M/pub</t>
  </si>
  <si>
    <t>capture the moment photo booth view</t>
  </si>
  <si>
    <t>https://docs.google.com/document/d/12LwU86M179JBNDwKxFqPulRbu2HtuUWwWqFP2WtI57M/view</t>
  </si>
  <si>
    <t>https://docs.google.com/presentation/d/1QeF2jqDHUzqTgDFREe6H7Kb3knSWXqlB4Qut2v99zx0/edit?usp=sharing</t>
  </si>
  <si>
    <t>https://docs.google.com/presentation/d/1QeF2jqDHUzqTgDFREe6H7Kb3knSWXqlB4Qut2v99zx0/pub?start=true&amp;loop=true&amp;delayms=3000</t>
  </si>
  <si>
    <t>https://docs.google.com/presentation/d/1QeF2jqDHUzqTgDFREe6H7Kb3knSWXqlB4Qut2v99zx0/view</t>
  </si>
  <si>
    <t>capture the moment photo booth html</t>
  </si>
  <si>
    <t>https://docs.google.com/presentation/d/1QeF2jqDHUzqTgDFREe6H7Kb3knSWXqlB4Qut2v99zx0/htmlpresent</t>
  </si>
  <si>
    <t>https://docs.google.com/document/d/16eVcX6e7bL7wAsdeVPbaoIPj7Tqba88iQ1A_S3Wyujk/edit?usp=sharing</t>
  </si>
  <si>
    <t>inside out photo booth pub</t>
  </si>
  <si>
    <t>https://docs.google.com/document/d/16eVcX6e7bL7wAsdeVPbaoIPj7Tqba88iQ1A_S3Wyujk/pub</t>
  </si>
  <si>
    <t>inside out photo booth view</t>
  </si>
  <si>
    <t>https://docs.google.com/document/d/16eVcX6e7bL7wAsdeVPbaoIPj7Tqba88iQ1A_S3Wyujk/view</t>
  </si>
  <si>
    <t>https://docs.google.com/presentation/d/13boZBJNxO_EJvim07vEliBzSiWqOsUfpIRaqT9gqS4Q/edit?usp=sharing</t>
  </si>
  <si>
    <t>https://docs.google.com/presentation/d/13boZBJNxO_EJvim07vEliBzSiWqOsUfpIRaqT9gqS4Q/pub?start=true&amp;loop=true&amp;delayms=3000</t>
  </si>
  <si>
    <t>https://docs.google.com/presentation/d/13boZBJNxO_EJvim07vEliBzSiWqOsUfpIRaqT9gqS4Q/view</t>
  </si>
  <si>
    <t>inside out photo booth html</t>
  </si>
  <si>
    <t>https://docs.google.com/presentation/d/13boZBJNxO_EJvim07vEliBzSiWqOsUfpIRaqT9gqS4Q/htmlpresent</t>
  </si>
  <si>
    <t>https://docs.google.com/document/d/1HNdhIHalPuxeaIOcDUjU3xi6bVQipSjpc-AuhsQFbtQ/edit?usp=sharing</t>
  </si>
  <si>
    <t>open air photo booth rental near me pub</t>
  </si>
  <si>
    <t>https://docs.google.com/document/d/1HNdhIHalPuxeaIOcDUjU3xi6bVQipSjpc-AuhsQFbtQ/pub</t>
  </si>
  <si>
    <t>open air photo booth rental near me view</t>
  </si>
  <si>
    <t>https://docs.google.com/document/d/1HNdhIHalPuxeaIOcDUjU3xi6bVQipSjpc-AuhsQFbtQ/view</t>
  </si>
  <si>
    <t>https://docs.google.com/presentation/d/1YjGfirc17tI20DnCerQxMOap_2Cd0BT6TnNw0nxpTLI/edit?usp=sharing</t>
  </si>
  <si>
    <t>https://docs.google.com/presentation/d/1YjGfirc17tI20DnCerQxMOap_2Cd0BT6TnNw0nxpTLI/pub?start=true&amp;loop=true&amp;delayms=3000</t>
  </si>
  <si>
    <t>https://docs.google.com/presentation/d/1YjGfirc17tI20DnCerQxMOap_2Cd0BT6TnNw0nxpTLI/view</t>
  </si>
  <si>
    <t>open air photo booth rental near me html</t>
  </si>
  <si>
    <t>https://docs.google.com/presentation/d/1YjGfirc17tI20DnCerQxMOap_2Cd0BT6TnNw0nxpTLI/htmlpresent</t>
  </si>
  <si>
    <t>glam booth</t>
  </si>
  <si>
    <t>https://drive.google.com/file/d/1H3Rzv3iUevZULXOD9TBsDhym4VAUXJ_6/view?usp=sharing</t>
  </si>
  <si>
    <t>outdoor wedding photo booth</t>
  </si>
  <si>
    <t>https://drive.google.com/file/d/17apQvaqDYo8PL22UP4Ck6PFJ0eUrilVG/view?usp=sharing</t>
  </si>
  <si>
    <t>polaroid photo booth rental</t>
  </si>
  <si>
    <t>https://drive.google.com/file/d/1VmTDYX9EWaZi6W1L6TdwTnEBuuVEnDP7/view?usp=sharing</t>
  </si>
  <si>
    <t>https://docs.google.com/presentation/d/1uFpxLXrz2_AeY5c9g1T71PPR8mP3Clj2UVZwZJPcDNw/edit?usp=sharing</t>
  </si>
  <si>
    <t>glam booth pub</t>
  </si>
  <si>
    <t>https://docs.google.com/presentation/d/1uFpxLXrz2_AeY5c9g1T71PPR8mP3Clj2UVZwZJPcDNw/pub?start=true&amp;loop=true&amp;delayms=3000</t>
  </si>
  <si>
    <t>glam booth view</t>
  </si>
  <si>
    <t>https://docs.google.com/presentation/d/1uFpxLXrz2_AeY5c9g1T71PPR8mP3Clj2UVZwZJPcDNw/view</t>
  </si>
  <si>
    <t>glam booth html</t>
  </si>
  <si>
    <t>https://docs.google.com/presentation/d/1uFpxLXrz2_AeY5c9g1T71PPR8mP3Clj2UVZwZJPcDNw/htmlpresent</t>
  </si>
  <si>
    <t>https://docs.google.com/document/d/1InmvYcy0FEW8anWMoz45jHpy5sDv8nkTvkerYn3-x1I/edit?usp=sharing</t>
  </si>
  <si>
    <t>outdoor wedding photo booth pub</t>
  </si>
  <si>
    <t>https://docs.google.com/document/d/1InmvYcy0FEW8anWMoz45jHpy5sDv8nkTvkerYn3-x1I/pub</t>
  </si>
  <si>
    <t>outdoor wedding photo booth view</t>
  </si>
  <si>
    <t>https://docs.google.com/document/d/1InmvYcy0FEW8anWMoz45jHpy5sDv8nkTvkerYn3-x1I/view</t>
  </si>
  <si>
    <t>https://docs.google.com/presentation/d/1sZpkuWxYb5RARiXeXrLKOb9JqpQc4K9LJiGX-W4i7Cw/edit?usp=sharing</t>
  </si>
  <si>
    <t>https://docs.google.com/presentation/d/1sZpkuWxYb5RARiXeXrLKOb9JqpQc4K9LJiGX-W4i7Cw/pub?start=true&amp;loop=true&amp;delayms=3000</t>
  </si>
  <si>
    <t>https://docs.google.com/presentation/d/1sZpkuWxYb5RARiXeXrLKOb9JqpQc4K9LJiGX-W4i7Cw/view</t>
  </si>
  <si>
    <t>outdoor wedding photo booth html</t>
  </si>
  <si>
    <t>https://docs.google.com/presentation/d/1sZpkuWxYb5RARiXeXrLKOb9JqpQc4K9LJiGX-W4i7Cw/htmlpresent</t>
  </si>
  <si>
    <t>https://docs.google.com/document/d/1K5pCgAVxZ5UF3lt6RDO65oEjL9khgE1yE_Pn0a_LO2s/edit?usp=sharing</t>
  </si>
  <si>
    <t>polaroid photo booth rental pub</t>
  </si>
  <si>
    <t>https://docs.google.com/document/d/1K5pCgAVxZ5UF3lt6RDO65oEjL9khgE1yE_Pn0a_LO2s/pub</t>
  </si>
  <si>
    <t>polaroid photo booth rental view</t>
  </si>
  <si>
    <t>https://docs.google.com/document/d/1K5pCgAVxZ5UF3lt6RDO65oEjL9khgE1yE_Pn0a_LO2s/view</t>
  </si>
  <si>
    <t>https://docs.google.com/presentation/d/1BVqG-xRlw2cwUJJ7UpxS7lgWiVwi1L34mKIiJtraZMM/edit?usp=sharing</t>
  </si>
  <si>
    <t>https://docs.google.com/presentation/d/1BVqG-xRlw2cwUJJ7UpxS7lgWiVwi1L34mKIiJtraZMM/pub?start=true&amp;loop=true&amp;delayms=3000</t>
  </si>
  <si>
    <t>https://docs.google.com/presentation/d/1BVqG-xRlw2cwUJJ7UpxS7lgWiVwi1L34mKIiJtraZMM/view</t>
  </si>
  <si>
    <t>polaroid photo booth rental html</t>
  </si>
  <si>
    <t>https://docs.google.com/presentation/d/1BVqG-xRlw2cwUJJ7UpxS7lgWiVwi1L34mKIiJtraZMM/htmlpresent</t>
  </si>
  <si>
    <t>https://drive.google.com/file/d/1xh0XEQKw-MUys1RlnsTjceoBt8vqU0aO/view?usp=sharing</t>
  </si>
  <si>
    <t>luxury photo booth</t>
  </si>
  <si>
    <t>https://drive.google.com/file/d/10HW4YJkgSMfcFAj5Y5cfhvgjM4YMf1ca/view?usp=sharing</t>
  </si>
  <si>
    <t>find a photo booth</t>
  </si>
  <si>
    <t>https://drive.google.com/file/d/1lmh5KGrxy4y9wk5mxLRauJCXKBV8h7vS/view?usp=sharing</t>
  </si>
  <si>
    <t>https://docs.google.com/document/d/1eAcTCmFf-18F2MbKz8GOdxDgbcPY59CfxxETiAgyBVM/edit?usp=sharing</t>
  </si>
  <si>
    <t>https://docs.google.com/document/d/1eAcTCmFf-18F2MbKz8GOdxDgbcPY59CfxxETiAgyBVM/pub</t>
  </si>
  <si>
    <t>https://docs.google.com/document/d/1eAcTCmFf-18F2MbKz8GOdxDgbcPY59CfxxETiAgyBVM/view</t>
  </si>
  <si>
    <t>https://docs.google.com/presentation/d/12p54sng-nYoFe0Q-8XlUBrgquzYikaaJb3hhGh95ZlU/edit?usp=sharing</t>
  </si>
  <si>
    <t>https://docs.google.com/presentation/d/12p54sng-nYoFe0Q-8XlUBrgquzYikaaJb3hhGh95ZlU/pub?start=true&amp;loop=true&amp;delayms=3000</t>
  </si>
  <si>
    <t>https://docs.google.com/presentation/d/12p54sng-nYoFe0Q-8XlUBrgquzYikaaJb3hhGh95ZlU/view</t>
  </si>
  <si>
    <t>https://docs.google.com/presentation/d/12p54sng-nYoFe0Q-8XlUBrgquzYikaaJb3hhGh95ZlU/htmlpresent</t>
  </si>
  <si>
    <t>https://docs.google.com/document/d/1JZpewM-9eo2_TkPLO7tt-QWnVTyupOCUrDcEBkEHPmo/edit?usp=sharing</t>
  </si>
  <si>
    <t>luxury photo booth pub</t>
  </si>
  <si>
    <t>https://docs.google.com/document/d/1JZpewM-9eo2_TkPLO7tt-QWnVTyupOCUrDcEBkEHPmo/pub</t>
  </si>
  <si>
    <t>luxury photo booth view</t>
  </si>
  <si>
    <t>https://docs.google.com/document/d/1JZpewM-9eo2_TkPLO7tt-QWnVTyupOCUrDcEBkEHPmo/view</t>
  </si>
  <si>
    <t>https://docs.google.com/presentation/d/1UudTNDJbeUjFeUnVQjcEeqxUGrL7CmNS7QPIF2u_56s/edit?usp=sharing</t>
  </si>
  <si>
    <t>https://docs.google.com/presentation/d/1UudTNDJbeUjFeUnVQjcEeqxUGrL7CmNS7QPIF2u_56s/pub?start=true&amp;loop=true&amp;delayms=3000</t>
  </si>
  <si>
    <t>https://docs.google.com/presentation/d/1UudTNDJbeUjFeUnVQjcEeqxUGrL7CmNS7QPIF2u_56s/view</t>
  </si>
  <si>
    <t>luxury photo booth html</t>
  </si>
  <si>
    <t>https://docs.google.com/presentation/d/1UudTNDJbeUjFeUnVQjcEeqxUGrL7CmNS7QPIF2u_56s/htmlpresent</t>
  </si>
  <si>
    <t>https://docs.google.com/document/d/1YhhIX-4ydS4DW_FfpETlk1gCc0SG_oKEiuLslMJrnfU/edit?usp=sharing</t>
  </si>
  <si>
    <t>find a photo booth pub</t>
  </si>
  <si>
    <t>https://docs.google.com/document/d/1YhhIX-4ydS4DW_FfpETlk1gCc0SG_oKEiuLslMJrnfU/pub</t>
  </si>
  <si>
    <t>find a photo booth view</t>
  </si>
  <si>
    <t>https://docs.google.com/document/d/1YhhIX-4ydS4DW_FfpETlk1gCc0SG_oKEiuLslMJrnfU/view</t>
  </si>
  <si>
    <t>https://docs.google.com/presentation/d/19zgwB3F6KJ6iO_vCVHBLWsQxgR4ZPjeJjwbNPOjgXtM/edit?usp=sharing</t>
  </si>
  <si>
    <t>https://docs.google.com/presentation/d/19zgwB3F6KJ6iO_vCVHBLWsQxgR4ZPjeJjwbNPOjgXtM/pub?start=true&amp;loop=true&amp;delayms=3000</t>
  </si>
  <si>
    <t>https://docs.google.com/presentation/d/19zgwB3F6KJ6iO_vCVHBLWsQxgR4ZPjeJjwbNPOjgXtM/view</t>
  </si>
  <si>
    <t>find a photo booth html</t>
  </si>
  <si>
    <t>https://docs.google.com/presentation/d/19zgwB3F6KJ6iO_vCVHBLWsQxgR4ZPjeJjwbNPOjgXtM/htmlpresent</t>
  </si>
  <si>
    <t>roving photo booth</t>
  </si>
  <si>
    <t>https://drive.google.com/file/d/1a4Mw_ghNPpej303RDV79L-2YuMSmg_rb/view?usp=sharing</t>
  </si>
  <si>
    <t>picture booth near me</t>
  </si>
  <si>
    <t>https://drive.google.com/file/d/1p6WlkOQR6ILisort0G2O5P8cDqpbSUFZ/view?usp=sharing</t>
  </si>
  <si>
    <t>monster photo booth</t>
  </si>
  <si>
    <t>https://drive.google.com/file/d/1KM1QWVnYGtCXNFLIxm-SL0VMbzSMZpvp/view?usp=sharing</t>
  </si>
  <si>
    <t>https://docs.google.com/document/d/1us7vMpXcGxs_ap-SqIN64YvUvUJARe1Z0ffdSG_Jh-U/edit?usp=sharing</t>
  </si>
  <si>
    <t>roving photo booth pub</t>
  </si>
  <si>
    <t>https://docs.google.com/document/d/1us7vMpXcGxs_ap-SqIN64YvUvUJARe1Z0ffdSG_Jh-U/pub</t>
  </si>
  <si>
    <t>roving photo booth view</t>
  </si>
  <si>
    <t>https://docs.google.com/document/d/1us7vMpXcGxs_ap-SqIN64YvUvUJARe1Z0ffdSG_Jh-U/view</t>
  </si>
  <si>
    <t>https://docs.google.com/presentation/d/1vnIf8fF4CUq5PunKhDFvLTxPlCltQ3w75VYPEUOsfZE/edit?usp=sharing</t>
  </si>
  <si>
    <t>https://docs.google.com/presentation/d/1vnIf8fF4CUq5PunKhDFvLTxPlCltQ3w75VYPEUOsfZE/pub?start=true&amp;loop=true&amp;delayms=3000</t>
  </si>
  <si>
    <t>https://docs.google.com/presentation/d/1vnIf8fF4CUq5PunKhDFvLTxPlCltQ3w75VYPEUOsfZE/view</t>
  </si>
  <si>
    <t>roving photo booth html</t>
  </si>
  <si>
    <t>https://docs.google.com/presentation/d/1vnIf8fF4CUq5PunKhDFvLTxPlCltQ3w75VYPEUOsfZE/htmlpresent</t>
  </si>
  <si>
    <t>https://docs.google.com/document/d/1tcIfvAbtc-hJb-_8Rna5wSfr3Hsri1mnYQJlFDLJyTY/edit?usp=sharing</t>
  </si>
  <si>
    <t>picture booth near me pub</t>
  </si>
  <si>
    <t>https://docs.google.com/document/d/1tcIfvAbtc-hJb-_8Rna5wSfr3Hsri1mnYQJlFDLJyTY/pub</t>
  </si>
  <si>
    <t>picture booth near me view</t>
  </si>
  <si>
    <t>https://docs.google.com/document/d/1tcIfvAbtc-hJb-_8Rna5wSfr3Hsri1mnYQJlFDLJyTY/view</t>
  </si>
  <si>
    <t>https://docs.google.com/presentation/d/1wHG4qWFIxFtC3Gb11n7Riz_mQV7qVMs8cMbTX0GmtmQ/edit?usp=sharing</t>
  </si>
  <si>
    <t>https://docs.google.com/presentation/d/1wHG4qWFIxFtC3Gb11n7Riz_mQV7qVMs8cMbTX0GmtmQ/pub?start=true&amp;loop=true&amp;delayms=3000</t>
  </si>
  <si>
    <t>https://docs.google.com/presentation/d/1wHG4qWFIxFtC3Gb11n7Riz_mQV7qVMs8cMbTX0GmtmQ/view</t>
  </si>
  <si>
    <t>picture booth near me html</t>
  </si>
  <si>
    <t>https://docs.google.com/presentation/d/1wHG4qWFIxFtC3Gb11n7Riz_mQV7qVMs8cMbTX0GmtmQ/htmlpresent</t>
  </si>
  <si>
    <t>https://docs.google.com/document/d/1Fkl08hBAndnd--q3kHppPZwMt5sX92EPLqwRHYf0Jnk/edit?usp=sharing</t>
  </si>
  <si>
    <t>monster photo booth pub</t>
  </si>
  <si>
    <t>https://docs.google.com/document/d/1Fkl08hBAndnd--q3kHppPZwMt5sX92EPLqwRHYf0Jnk/pub</t>
  </si>
  <si>
    <t>monster photo booth view</t>
  </si>
  <si>
    <t>https://docs.google.com/document/d/1Fkl08hBAndnd--q3kHppPZwMt5sX92EPLqwRHYf0Jnk/view</t>
  </si>
  <si>
    <t>https://docs.google.com/presentation/d/1DYsotRCWhcFTNvqka1mBJW4mSqD4gJ4IsTz81VHj58Y/edit?usp=sharing</t>
  </si>
  <si>
    <t>https://docs.google.com/presentation/d/1DYsotRCWhcFTNvqka1mBJW4mSqD4gJ4IsTz81VHj58Y/pub?start=true&amp;loop=true&amp;delayms=3000</t>
  </si>
  <si>
    <t>https://docs.google.com/presentation/d/1DYsotRCWhcFTNvqka1mBJW4mSqD4gJ4IsTz81VHj58Y/view</t>
  </si>
  <si>
    <t>monster photo booth html</t>
  </si>
  <si>
    <t>https://docs.google.com/presentation/d/1DYsotRCWhcFTNvqka1mBJW4mSqD4gJ4IsTz81VHj58Y/htmlpresent</t>
  </si>
  <si>
    <t>local photo booth</t>
  </si>
  <si>
    <t>https://drive.google.com/file/d/1y7tvPfHM1kiQ-0_kk1bag0b4wOMW8MGF/view?usp=sharing</t>
  </si>
  <si>
    <t>snapcam photo booth</t>
  </si>
  <si>
    <t>https://drive.google.com/file/d/1GfZMoUMDmDZ1hRUWsWI-Te4d0Jffui_m/view?usp=sharing</t>
  </si>
  <si>
    <t>aloha photo booth</t>
  </si>
  <si>
    <t>https://drive.google.com/file/d/18vc7PYOwXJPTW584OyFXFSrvjXeGYylR/view?usp=sharing</t>
  </si>
  <si>
    <t>https://docs.google.com/document/d/15LxtYuySJZ2_017_DJxHZFO-gz7nvYrBjoakXh2yQjQ/edit?usp=sharing</t>
  </si>
  <si>
    <t>local photo booth pub</t>
  </si>
  <si>
    <t>https://docs.google.com/document/d/15LxtYuySJZ2_017_DJxHZFO-gz7nvYrBjoakXh2yQjQ/pub</t>
  </si>
  <si>
    <t>local photo booth view</t>
  </si>
  <si>
    <t>https://docs.google.com/document/d/15LxtYuySJZ2_017_DJxHZFO-gz7nvYrBjoakXh2yQjQ/view</t>
  </si>
  <si>
    <t>https://docs.google.com/presentation/d/1Wr4qlHNEN2laAcOMtr6Tqkawb1ajqxu0LV8-n1qUrYw/edit?usp=sharing</t>
  </si>
  <si>
    <t>https://docs.google.com/presentation/d/1Wr4qlHNEN2laAcOMtr6Tqkawb1ajqxu0LV8-n1qUrYw/pub?start=true&amp;loop=true&amp;delayms=3000</t>
  </si>
  <si>
    <t>https://docs.google.com/presentation/d/1Wr4qlHNEN2laAcOMtr6Tqkawb1ajqxu0LV8-n1qUrYw/view</t>
  </si>
  <si>
    <t>local photo booth html</t>
  </si>
  <si>
    <t>https://docs.google.com/presentation/d/1Wr4qlHNEN2laAcOMtr6Tqkawb1ajqxu0LV8-n1qUrYw/htmlpresent</t>
  </si>
  <si>
    <t>https://docs.google.com/document/d/15xhmTsuWlUzLh_PI-WegdF65WtBv_k-Hlx1XIXzKMYc/edit?usp=sharing</t>
  </si>
  <si>
    <t>snapcam photo booth pub</t>
  </si>
  <si>
    <t>https://docs.google.com/document/d/15xhmTsuWlUzLh_PI-WegdF65WtBv_k-Hlx1XIXzKMYc/pub</t>
  </si>
  <si>
    <t>snapcam photo booth view</t>
  </si>
  <si>
    <t>https://docs.google.com/document/d/15xhmTsuWlUzLh_PI-WegdF65WtBv_k-Hlx1XIXzKMYc/view</t>
  </si>
  <si>
    <t>https://docs.google.com/presentation/d/1uAVRZbk8tvyMBl3bLaOcY-yfvpoojJFUJTrCyCYfUWQ/edit?usp=sharing</t>
  </si>
  <si>
    <t>https://docs.google.com/presentation/d/1uAVRZbk8tvyMBl3bLaOcY-yfvpoojJFUJTrCyCYfUWQ/pub?start=true&amp;loop=true&amp;delayms=3000</t>
  </si>
  <si>
    <t>https://docs.google.com/presentation/d/1uAVRZbk8tvyMBl3bLaOcY-yfvpoojJFUJTrCyCYfUWQ/view</t>
  </si>
  <si>
    <t>snapcam photo booth html</t>
  </si>
  <si>
    <t>https://docs.google.com/presentation/d/1uAVRZbk8tvyMBl3bLaOcY-yfvpoojJFUJTrCyCYfUWQ/htmlpresent</t>
  </si>
  <si>
    <t>https://docs.google.com/document/d/11uIGx_TmtWkpmnJ1WNCppCEFafFzxMraQj9sW0iZ4BI/edit?usp=sharing</t>
  </si>
  <si>
    <t>aloha photo booth pub</t>
  </si>
  <si>
    <t>https://docs.google.com/document/d/11uIGx_TmtWkpmnJ1WNCppCEFafFzxMraQj9sW0iZ4BI/pub</t>
  </si>
  <si>
    <t>aloha photo booth view</t>
  </si>
  <si>
    <t>https://docs.google.com/document/d/11uIGx_TmtWkpmnJ1WNCppCEFafFzxMraQj9sW0iZ4BI/view</t>
  </si>
  <si>
    <t>https://docs.google.com/presentation/d/1QpBLYgbybFLTOanTNvSfXXMmHONmX1U9H_m7wDqW2Yk/edit?usp=sharing</t>
  </si>
  <si>
    <t>https://docs.google.com/presentation/d/1QpBLYgbybFLTOanTNvSfXXMmHONmX1U9H_m7wDqW2Yk/pub?start=true&amp;loop=true&amp;delayms=3000</t>
  </si>
  <si>
    <t>https://docs.google.com/presentation/d/1QpBLYgbybFLTOanTNvSfXXMmHONmX1U9H_m7wDqW2Yk/view</t>
  </si>
  <si>
    <t>aloha photo booth html</t>
  </si>
  <si>
    <t>https://docs.google.com/presentation/d/1QpBLYgbybFLTOanTNvSfXXMmHONmX1U9H_m7wDqW2Yk/htmlpresent</t>
  </si>
  <si>
    <t>miles of smiles photo booth</t>
  </si>
  <si>
    <t>https://drive.google.com/file/d/1OiAlhQJ1_62a6p_Nf7a9EaUHJLNnNfuA/view?usp=sharing</t>
  </si>
  <si>
    <t>social media booth</t>
  </si>
  <si>
    <t>https://drive.google.com/file/d/1x5BwgSoa2DNrl7h_F2eWkU17omBQWuKC/view?usp=sharing</t>
  </si>
  <si>
    <t>interactive mirror photo booth</t>
  </si>
  <si>
    <t>https://drive.google.com/file/d/1GDVySPO0F2unGhrSHr2sSEd6D0BosLKQ/view?usp=sharing</t>
  </si>
  <si>
    <t>https://docs.google.com/document/d/1tYeO-5-LSSc2lXHYvMBR0b3UDsyKdZhuJ56DMsBLZ2o/edit?usp=sharing</t>
  </si>
  <si>
    <t>miles of smiles photo booth pub</t>
  </si>
  <si>
    <t>https://docs.google.com/document/d/1tYeO-5-LSSc2lXHYvMBR0b3UDsyKdZhuJ56DMsBLZ2o/pub</t>
  </si>
  <si>
    <t>miles of smiles photo booth view</t>
  </si>
  <si>
    <t>https://docs.google.com/document/d/1tYeO-5-LSSc2lXHYvMBR0b3UDsyKdZhuJ56DMsBLZ2o/view</t>
  </si>
  <si>
    <t>https://docs.google.com/presentation/d/1OZ5waxnpTa0GaB5cGkG-pfh3BrVlSQAxgxNFfs__OTA/edit?usp=sharing</t>
  </si>
  <si>
    <t>https://docs.google.com/presentation/d/1OZ5waxnpTa0GaB5cGkG-pfh3BrVlSQAxgxNFfs__OTA/pub?start=true&amp;loop=true&amp;delayms=3000</t>
  </si>
  <si>
    <t>https://docs.google.com/presentation/d/1OZ5waxnpTa0GaB5cGkG-pfh3BrVlSQAxgxNFfs__OTA/view</t>
  </si>
  <si>
    <t>miles of smiles photo booth html</t>
  </si>
  <si>
    <t>https://docs.google.com/presentation/d/1OZ5waxnpTa0GaB5cGkG-pfh3BrVlSQAxgxNFfs__OTA/htmlpresent</t>
  </si>
  <si>
    <t>https://docs.google.com/document/d/1zrtvJ-FPDcI6gFNOZ5_aDDpWEyM3Y_BcRGCZ3JzG8-g/edit?usp=sharing</t>
  </si>
  <si>
    <t>social media booth pub</t>
  </si>
  <si>
    <t>https://docs.google.com/document/d/1zrtvJ-FPDcI6gFNOZ5_aDDpWEyM3Y_BcRGCZ3JzG8-g/pub</t>
  </si>
  <si>
    <t>social media booth view</t>
  </si>
  <si>
    <t>https://docs.google.com/document/d/1zrtvJ-FPDcI6gFNOZ5_aDDpWEyM3Y_BcRGCZ3JzG8-g/view</t>
  </si>
  <si>
    <t>https://docs.google.com/presentation/d/1mQJ4veUXrk6d8ftcXY6O6iVrHideB1PwBthvt5fxFYY/edit?usp=sharing</t>
  </si>
  <si>
    <t>https://docs.google.com/presentation/d/1mQJ4veUXrk6d8ftcXY6O6iVrHideB1PwBthvt5fxFYY/pub?start=true&amp;loop=true&amp;delayms=3000</t>
  </si>
  <si>
    <t>https://docs.google.com/presentation/d/1mQJ4veUXrk6d8ftcXY6O6iVrHideB1PwBthvt5fxFYY/view</t>
  </si>
  <si>
    <t>social media booth html</t>
  </si>
  <si>
    <t>https://docs.google.com/presentation/d/1mQJ4veUXrk6d8ftcXY6O6iVrHideB1PwBthvt5fxFYY/htmlpresent</t>
  </si>
  <si>
    <t>https://docs.google.com/document/d/1ePj-5IwfwmdWQW_padJRfien8dSsGZU5eroBDd1JLOY/edit?usp=sharing</t>
  </si>
  <si>
    <t>interactive mirror photo booth pub</t>
  </si>
  <si>
    <t>https://docs.google.com/document/d/1ePj-5IwfwmdWQW_padJRfien8dSsGZU5eroBDd1JLOY/pub</t>
  </si>
  <si>
    <t>interactive mirror photo booth view</t>
  </si>
  <si>
    <t>https://docs.google.com/document/d/1ePj-5IwfwmdWQW_padJRfien8dSsGZU5eroBDd1JLOY/view</t>
  </si>
  <si>
    <t>https://docs.google.com/presentation/d/1O49_L45JtgeZdJDlYbvfHglP5_CCTh9fmQD7AKanoN0/edit?usp=sharing</t>
  </si>
  <si>
    <t>https://docs.google.com/presentation/d/1O49_L45JtgeZdJDlYbvfHglP5_CCTh9fmQD7AKanoN0/pub?start=true&amp;loop=true&amp;delayms=3000</t>
  </si>
  <si>
    <t>https://docs.google.com/presentation/d/1O49_L45JtgeZdJDlYbvfHglP5_CCTh9fmQD7AKanoN0/view</t>
  </si>
  <si>
    <t>interactive mirror photo booth html</t>
  </si>
  <si>
    <t>https://docs.google.com/presentation/d/1O49_L45JtgeZdJDlYbvfHglP5_CCTh9fmQD7AKanoN0/htmlpresent</t>
  </si>
  <si>
    <t>photo booth of the stars</t>
  </si>
  <si>
    <t>https://drive.google.com/file/d/1bD56ogbk-6GsX-nVc91RHVSfRtyytX6z/view?usp=sharing</t>
  </si>
  <si>
    <t>hello booth</t>
  </si>
  <si>
    <t>https://drive.google.com/file/d/10g6wgHVS4cYo1gj3OcC-gDuzuvXKtuDu/view?usp=sharing</t>
  </si>
  <si>
    <t>ipix photo booth</t>
  </si>
  <si>
    <t>https://drive.google.com/file/d/1JnzL34tNIAAw8lRhg_0PrRp_AVuxIUNX/view?usp=sharing</t>
  </si>
  <si>
    <t>https://docs.google.com/document/d/1OIYgZs6_jMB7GzwnKzoIZojRBNIJQF4VGks2XwSA2Bc/edit?usp=sharing</t>
  </si>
  <si>
    <t>photo booth of the stars pub</t>
  </si>
  <si>
    <t>https://docs.google.com/document/d/1OIYgZs6_jMB7GzwnKzoIZojRBNIJQF4VGks2XwSA2Bc/pub</t>
  </si>
  <si>
    <t>photo booth of the stars view</t>
  </si>
  <si>
    <t>https://docs.google.com/document/d/1OIYgZs6_jMB7GzwnKzoIZojRBNIJQF4VGks2XwSA2Bc/view</t>
  </si>
  <si>
    <t>https://docs.google.com/presentation/d/12TDiQpyZz5XrqallxPaIxt5unM9A3PD7rEKxQjE12qM/edit?usp=sharing</t>
  </si>
  <si>
    <t>https://docs.google.com/presentation/d/12TDiQpyZz5XrqallxPaIxt5unM9A3PD7rEKxQjE12qM/pub?start=true&amp;loop=true&amp;delayms=3000</t>
  </si>
  <si>
    <t>https://docs.google.com/presentation/d/12TDiQpyZz5XrqallxPaIxt5unM9A3PD7rEKxQjE12qM/view</t>
  </si>
  <si>
    <t>photo booth of the stars html</t>
  </si>
  <si>
    <t>https://docs.google.com/presentation/d/12TDiQpyZz5XrqallxPaIxt5unM9A3PD7rEKxQjE12qM/htmlpresent</t>
  </si>
  <si>
    <t>https://docs.google.com/document/d/1xWdVI8Olulkd1VzNHn7ZHqxLcU7A5tgA1DT1zuTdMsw/edit?usp=sharing</t>
  </si>
  <si>
    <t>hello booth pub</t>
  </si>
  <si>
    <t>https://docs.google.com/document/d/1xWdVI8Olulkd1VzNHn7ZHqxLcU7A5tgA1DT1zuTdMsw/pub</t>
  </si>
  <si>
    <t>hello booth view</t>
  </si>
  <si>
    <t>https://docs.google.com/document/d/1xWdVI8Olulkd1VzNHn7ZHqxLcU7A5tgA1DT1zuTdMsw/view</t>
  </si>
  <si>
    <t>https://docs.google.com/presentation/d/1g9JfDFBDQokZI0ZOl9vl8f95aP1R2PHk5R0lc6DBWCA/edit?usp=sharing</t>
  </si>
  <si>
    <t>https://docs.google.com/presentation/d/1g9JfDFBDQokZI0ZOl9vl8f95aP1R2PHk5R0lc6DBWCA/pub?start=true&amp;loop=true&amp;delayms=3000</t>
  </si>
  <si>
    <t>https://docs.google.com/presentation/d/1g9JfDFBDQokZI0ZOl9vl8f95aP1R2PHk5R0lc6DBWCA/view</t>
  </si>
  <si>
    <t>hello booth html</t>
  </si>
  <si>
    <t>https://docs.google.com/presentation/d/1g9JfDFBDQokZI0ZOl9vl8f95aP1R2PHk5R0lc6DBWCA/htmlpresent</t>
  </si>
  <si>
    <t>https://docs.google.com/document/d/1mcSjhylXgMNIMe8BEwiVa2qIg0vlEcvxaadsau4rB-U/edit?usp=sharing</t>
  </si>
  <si>
    <t>ipix photo booth pub</t>
  </si>
  <si>
    <t>https://docs.google.com/document/d/1mcSjhylXgMNIMe8BEwiVa2qIg0vlEcvxaadsau4rB-U/pub</t>
  </si>
  <si>
    <t>ipix photo booth view</t>
  </si>
  <si>
    <t>https://docs.google.com/document/d/1mcSjhylXgMNIMe8BEwiVa2qIg0vlEcvxaadsau4rB-U/view</t>
  </si>
  <si>
    <t>https://docs.google.com/presentation/d/18xvizthgRIrk98qsfLLgNR6rgS5W27GfGBTIPLJvttk/edit?usp=sharing</t>
  </si>
  <si>
    <t>https://docs.google.com/presentation/d/18xvizthgRIrk98qsfLLgNR6rgS5W27GfGBTIPLJvttk/pub?start=true&amp;loop=true&amp;delayms=3000</t>
  </si>
  <si>
    <t>https://docs.google.com/presentation/d/18xvizthgRIrk98qsfLLgNR6rgS5W27GfGBTIPLJvttk/view</t>
  </si>
  <si>
    <t>ipix photo booth html</t>
  </si>
  <si>
    <t>https://docs.google.com/presentation/d/18xvizthgRIrk98qsfLLgNR6rgS5W27GfGBTIPLJvttk/htmlpresent</t>
  </si>
  <si>
    <t>wedding selfie mirror</t>
  </si>
  <si>
    <t>https://drive.google.com/file/d/17apglBvDd2swTIC-Cn_LKGAlrH_FnOGb/view?usp=sharing</t>
  </si>
  <si>
    <t>pixelated photo booth</t>
  </si>
  <si>
    <t>https://drive.google.com/file/d/16gNn978kZYZPGU0l5cvsyRpJ7eni-pRA/view?usp=sharing</t>
  </si>
  <si>
    <t>bubble booth</t>
  </si>
  <si>
    <t>https://drive.google.com/file/d/1sBoxcrm5djXx7kTV0AscPPls8daI80FG/view?usp=sharing</t>
  </si>
  <si>
    <t>https://docs.google.com/document/d/1Q99tO_en33-aKC8QCvRoqIpzorU-GyWt-EhLwoRQ0yk/edit?usp=sharing</t>
  </si>
  <si>
    <t>wedding selfie mirror pub</t>
  </si>
  <si>
    <t>https://docs.google.com/document/d/1Q99tO_en33-aKC8QCvRoqIpzorU-GyWt-EhLwoRQ0yk/pub</t>
  </si>
  <si>
    <t>wedding selfie mirror view</t>
  </si>
  <si>
    <t>https://docs.google.com/document/d/1Q99tO_en33-aKC8QCvRoqIpzorU-GyWt-EhLwoRQ0yk/view</t>
  </si>
  <si>
    <t>https://docs.google.com/presentation/d/1C7eIEA9KfJFkrm3ntDRMp5abem8jRpOz3zDPO-c-uWQ/edit?usp=sharing</t>
  </si>
  <si>
    <t>https://docs.google.com/presentation/d/1C7eIEA9KfJFkrm3ntDRMp5abem8jRpOz3zDPO-c-uWQ/pub?start=true&amp;loop=true&amp;delayms=3000</t>
  </si>
  <si>
    <t>https://docs.google.com/presentation/d/1C7eIEA9KfJFkrm3ntDRMp5abem8jRpOz3zDPO-c-uWQ/view</t>
  </si>
  <si>
    <t>wedding selfie mirror html</t>
  </si>
  <si>
    <t>https://docs.google.com/presentation/d/1C7eIEA9KfJFkrm3ntDRMp5abem8jRpOz3zDPO-c-uWQ/htmlpresent</t>
  </si>
  <si>
    <t>https://docs.google.com/document/d/19nOHUtaisHM-5dJ2w1pvQMOhgiCA5VZpudJ46vdaBfY/edit?usp=sharing</t>
  </si>
  <si>
    <t>pixelated photo booth pub</t>
  </si>
  <si>
    <t>https://docs.google.com/document/d/19nOHUtaisHM-5dJ2w1pvQMOhgiCA5VZpudJ46vdaBfY/pub</t>
  </si>
  <si>
    <t>pixelated photo booth view</t>
  </si>
  <si>
    <t>https://docs.google.com/document/d/19nOHUtaisHM-5dJ2w1pvQMOhgiCA5VZpudJ46vdaBfY/view</t>
  </si>
  <si>
    <t>https://docs.google.com/presentation/d/1nZFZy4OtX0btXpBCBQtSyV96qFz6owV7s_mADLtwl1A/edit?usp=sharing</t>
  </si>
  <si>
    <t>https://docs.google.com/presentation/d/1nZFZy4OtX0btXpBCBQtSyV96qFz6owV7s_mADLtwl1A/pub?start=true&amp;loop=true&amp;delayms=3000</t>
  </si>
  <si>
    <t>https://docs.google.com/presentation/d/1nZFZy4OtX0btXpBCBQtSyV96qFz6owV7s_mADLtwl1A/view</t>
  </si>
  <si>
    <t>pixelated photo booth html</t>
  </si>
  <si>
    <t>https://docs.google.com/presentation/d/1nZFZy4OtX0btXpBCBQtSyV96qFz6owV7s_mADLtwl1A/htmlpresent</t>
  </si>
  <si>
    <t>https://docs.google.com/document/d/1ICFi7Lyealrtf0taL48ESq6AWSJnS5wjZRWfgnHKkXo/edit?usp=sharing</t>
  </si>
  <si>
    <t>bubble booth pub</t>
  </si>
  <si>
    <t>https://docs.google.com/document/d/1ICFi7Lyealrtf0taL48ESq6AWSJnS5wjZRWfgnHKkXo/pub</t>
  </si>
  <si>
    <t>bubble booth view</t>
  </si>
  <si>
    <t>https://docs.google.com/document/d/1ICFi7Lyealrtf0taL48ESq6AWSJnS5wjZRWfgnHKkXo/view</t>
  </si>
  <si>
    <t>https://docs.google.com/presentation/d/1GFdT_yGEBrush1cdnEvBVHHsJLH85KBm5xp8SiTeMIE/edit?usp=sharing</t>
  </si>
  <si>
    <t>https://docs.google.com/presentation/d/1GFdT_yGEBrush1cdnEvBVHHsJLH85KBm5xp8SiTeMIE/pub?start=true&amp;loop=true&amp;delayms=3000</t>
  </si>
  <si>
    <t>https://docs.google.com/presentation/d/1GFdT_yGEBrush1cdnEvBVHHsJLH85KBm5xp8SiTeMIE/view</t>
  </si>
  <si>
    <t>bubble booth html</t>
  </si>
  <si>
    <t>https://docs.google.com/presentation/d/1GFdT_yGEBrush1cdnEvBVHHsJLH85KBm5xp8SiTeMIE/htmlpresent</t>
  </si>
  <si>
    <t>elegant photo booth</t>
  </si>
  <si>
    <t>https://drive.google.com/file/d/1sTP-kRReLv2Sv4avvSJ_YqifpQWWZXrN/view?usp=sharing</t>
  </si>
  <si>
    <t>photo booth studio</t>
  </si>
  <si>
    <t>https://drive.google.com/file/d/1uTXktuMrOpmpKPEB1GO3V3mqA4tceY12/view?usp=sharing</t>
  </si>
  <si>
    <t>cute photo booth</t>
  </si>
  <si>
    <t>https://drive.google.com/file/d/1Iq1l2ALQmLPG_fsPK5r7-hJY9JVuVrbr/view?usp=sharing</t>
  </si>
  <si>
    <t>https://docs.google.com/document/d/14qZV8XB69K9fIsGXzMzw8EVtLJUomCjqxwomIib1jDg/edit?usp=sharing</t>
  </si>
  <si>
    <t>elegant photo booth pub</t>
  </si>
  <si>
    <t>https://docs.google.com/document/d/14qZV8XB69K9fIsGXzMzw8EVtLJUomCjqxwomIib1jDg/pub</t>
  </si>
  <si>
    <t>elegant photo booth view</t>
  </si>
  <si>
    <t>https://docs.google.com/document/d/14qZV8XB69K9fIsGXzMzw8EVtLJUomCjqxwomIib1jDg/view</t>
  </si>
  <si>
    <t>https://docs.google.com/presentation/d/19P51Wdku2AwjFdZrrZh_zpMJcorhVtXvEDEJ8bDf18o/edit?usp=sharing</t>
  </si>
  <si>
    <t>https://docs.google.com/presentation/d/19P51Wdku2AwjFdZrrZh_zpMJcorhVtXvEDEJ8bDf18o/pub?start=true&amp;loop=true&amp;delayms=3000</t>
  </si>
  <si>
    <t>https://docs.google.com/presentation/d/19P51Wdku2AwjFdZrrZh_zpMJcorhVtXvEDEJ8bDf18o/view</t>
  </si>
  <si>
    <t>elegant photo booth html</t>
  </si>
  <si>
    <t>https://docs.google.com/presentation/d/19P51Wdku2AwjFdZrrZh_zpMJcorhVtXvEDEJ8bDf18o/htmlpresent</t>
  </si>
  <si>
    <t>https://docs.google.com/document/d/1WQRPdqYt_fvcY-ex2v7AxEoxlXQp8sRdYjdpwvMI2Hk/edit?usp=sharing</t>
  </si>
  <si>
    <t>photo booth studio pub</t>
  </si>
  <si>
    <t>https://docs.google.com/document/d/1WQRPdqYt_fvcY-ex2v7AxEoxlXQp8sRdYjdpwvMI2Hk/pub</t>
  </si>
  <si>
    <t>photo booth studio view</t>
  </si>
  <si>
    <t>https://docs.google.com/document/d/1WQRPdqYt_fvcY-ex2v7AxEoxlXQp8sRdYjdpwvMI2Hk/view</t>
  </si>
  <si>
    <t>https://docs.google.com/presentation/d/1ouKy0XGNBaLULgsNt25CPmVs6Yl4feDxz7h_OS6YsgI/edit?usp=sharing</t>
  </si>
  <si>
    <t>https://docs.google.com/presentation/d/1ouKy0XGNBaLULgsNt25CPmVs6Yl4feDxz7h_OS6YsgI/pub?start=true&amp;loop=true&amp;delayms=3000</t>
  </si>
  <si>
    <t>https://docs.google.com/presentation/d/1ouKy0XGNBaLULgsNt25CPmVs6Yl4feDxz7h_OS6YsgI/view</t>
  </si>
  <si>
    <t>photo booth studio html</t>
  </si>
  <si>
    <t>https://docs.google.com/presentation/d/1ouKy0XGNBaLULgsNt25CPmVs6Yl4feDxz7h_OS6YsgI/htmlpresent</t>
  </si>
  <si>
    <t>https://docs.google.com/document/d/15oJQMsBoI-65BiQ00VeiWB1jSENukdSfT26Xy7OsI7s/edit?usp=sharing</t>
  </si>
  <si>
    <t>cute photo booth pub</t>
  </si>
  <si>
    <t>https://docs.google.com/document/d/15oJQMsBoI-65BiQ00VeiWB1jSENukdSfT26Xy7OsI7s/pub</t>
  </si>
  <si>
    <t>cute photo booth view</t>
  </si>
  <si>
    <t>https://docs.google.com/document/d/15oJQMsBoI-65BiQ00VeiWB1jSENukdSfT26Xy7OsI7s/view</t>
  </si>
  <si>
    <t>https://docs.google.com/presentation/d/1x_Du-_VbduD_2URPF0jU19EgwimVk-wblHJF6t42J8Y/edit?usp=sharing</t>
  </si>
  <si>
    <t>https://docs.google.com/presentation/d/1x_Du-_VbduD_2URPF0jU19EgwimVk-wblHJF6t42J8Y/pub?start=true&amp;loop=true&amp;delayms=3000</t>
  </si>
  <si>
    <t>https://docs.google.com/presentation/d/1x_Du-_VbduD_2URPF0jU19EgwimVk-wblHJF6t42J8Y/view</t>
  </si>
  <si>
    <t>cute photo booth html</t>
  </si>
  <si>
    <t>https://docs.google.com/presentation/d/1x_Du-_VbduD_2URPF0jU19EgwimVk-wblHJF6t42J8Y/htmlpresent</t>
  </si>
  <si>
    <t>instant photo booth near me</t>
  </si>
  <si>
    <t>https://drive.google.com/file/d/17x6_u9iCDVZTTDnwR-hwkONH6BouFxK0/view?usp=sharing</t>
  </si>
  <si>
    <t>photobooth for hire</t>
  </si>
  <si>
    <t>https://drive.google.com/file/d/1EHHDnTsMtinkDYnTIC4fd8vLJ5-Qq1At/view?usp=sharing</t>
  </si>
  <si>
    <t>kaleidoscope photo booth</t>
  </si>
  <si>
    <t>https://drive.google.com/file/d/1KGu6yZEwKCDjxp4mLSYs21UWm7SUjSY5/view?usp=sharing</t>
  </si>
  <si>
    <t>https://docs.google.com/document/d/113qsaLBoVhwyJuZdQwVQK5MZG93oL_aANeLAllxHQb4/edit?usp=sharing</t>
  </si>
  <si>
    <t>instant photo booth near me pub</t>
  </si>
  <si>
    <t>https://docs.google.com/document/d/113qsaLBoVhwyJuZdQwVQK5MZG93oL_aANeLAllxHQb4/pub</t>
  </si>
  <si>
    <t>instant photo booth near me view</t>
  </si>
  <si>
    <t>https://docs.google.com/document/d/113qsaLBoVhwyJuZdQwVQK5MZG93oL_aANeLAllxHQb4/view</t>
  </si>
  <si>
    <t>https://docs.google.com/presentation/d/160l91y34ovEq4_tGEkQT9wUSVJyyE97zbYmum_CpFrc/edit?usp=sharing</t>
  </si>
  <si>
    <t>https://docs.google.com/presentation/d/160l91y34ovEq4_tGEkQT9wUSVJyyE97zbYmum_CpFrc/pub?start=true&amp;loop=true&amp;delayms=3000</t>
  </si>
  <si>
    <t>https://docs.google.com/presentation/d/160l91y34ovEq4_tGEkQT9wUSVJyyE97zbYmum_CpFrc/view</t>
  </si>
  <si>
    <t>instant photo booth near me html</t>
  </si>
  <si>
    <t>https://docs.google.com/presentation/d/160l91y34ovEq4_tGEkQT9wUSVJyyE97zbYmum_CpFrc/htmlpresent</t>
  </si>
  <si>
    <t>https://docs.google.com/document/d/1sBnw-AAF51EZwkdiFq-qgXMc8WdcmDErKLa7uYXFhWw/edit?usp=sharing</t>
  </si>
  <si>
    <t>photobooth for hire pub</t>
  </si>
  <si>
    <t>https://docs.google.com/document/d/1sBnw-AAF51EZwkdiFq-qgXMc8WdcmDErKLa7uYXFhWw/pub</t>
  </si>
  <si>
    <t>photobooth for hire view</t>
  </si>
  <si>
    <t>https://docs.google.com/document/d/1sBnw-AAF51EZwkdiFq-qgXMc8WdcmDErKLa7uYXFhWw/view</t>
  </si>
  <si>
    <t>https://docs.google.com/presentation/d/1vWxPjCiDqbLcAoxzeDaZanwkGStbkzj1iUDiVG4JYF0/edit?usp=sharing</t>
  </si>
  <si>
    <t>https://docs.google.com/presentation/d/1vWxPjCiDqbLcAoxzeDaZanwkGStbkzj1iUDiVG4JYF0/pub?start=true&amp;loop=true&amp;delayms=3000</t>
  </si>
  <si>
    <t>https://docs.google.com/presentation/d/1vWxPjCiDqbLcAoxzeDaZanwkGStbkzj1iUDiVG4JYF0/view</t>
  </si>
  <si>
    <t>photobooth for hire html</t>
  </si>
  <si>
    <t>https://docs.google.com/presentation/d/1vWxPjCiDqbLcAoxzeDaZanwkGStbkzj1iUDiVG4JYF0/htmlpresent</t>
  </si>
  <si>
    <t>https://docs.google.com/document/d/1RvksrBPXUfGEcndYOw8iW4PPcHYmvaUwdi6ClhsriGM/edit?usp=sharing</t>
  </si>
  <si>
    <t>kaleidoscope photo booth pub</t>
  </si>
  <si>
    <t>https://docs.google.com/document/d/1RvksrBPXUfGEcndYOw8iW4PPcHYmvaUwdi6ClhsriGM/pub</t>
  </si>
  <si>
    <t>kaleidoscope photo booth view</t>
  </si>
  <si>
    <t>https://docs.google.com/document/d/1RvksrBPXUfGEcndYOw8iW4PPcHYmvaUwdi6ClhsriGM/view</t>
  </si>
  <si>
    <t>https://docs.google.com/presentation/d/1kfRqfMj3Gywc9t_uRhfEC0yXQbEFqUQdonJTmRS1k6g/edit?usp=sharing</t>
  </si>
  <si>
    <t>https://docs.google.com/presentation/d/1kfRqfMj3Gywc9t_uRhfEC0yXQbEFqUQdonJTmRS1k6g/pub?start=true&amp;loop=true&amp;delayms=3000</t>
  </si>
  <si>
    <t>https://docs.google.com/presentation/d/1kfRqfMj3Gywc9t_uRhfEC0yXQbEFqUQdonJTmRS1k6g/view</t>
  </si>
  <si>
    <t>kaleidoscope photo booth html</t>
  </si>
  <si>
    <t>https://docs.google.com/presentation/d/1kfRqfMj3Gywc9t_uRhfEC0yXQbEFqUQdonJTmRS1k6g/htmlpresent</t>
  </si>
  <si>
    <t>corporate photo booth hire</t>
  </si>
  <si>
    <t>https://drive.google.com/file/d/1lR4Bz_mqQV8M0NcXUZ7DYPXHstawrP0S/view?usp=sharing</t>
  </si>
  <si>
    <t>open photo booth rental</t>
  </si>
  <si>
    <t>https://drive.google.com/file/d/1GELnFQnAD35tOttzUMXXLm5jElynN8rN/view?usp=sharing</t>
  </si>
  <si>
    <t>photo booth rental prices near me</t>
  </si>
  <si>
    <t>https://drive.google.com/file/d/1mwU5esUN009XH5UeKRy7yoaziUstyI8B/view?usp=sharing</t>
  </si>
  <si>
    <t>https://docs.google.com/document/d/1fPSh1DQjIfCZInHmO-sSq5wNuLlZBVLnae-naHZqI58/edit?usp=sharing</t>
  </si>
  <si>
    <t>corporate photo booth hire pub</t>
  </si>
  <si>
    <t>https://docs.google.com/document/d/1fPSh1DQjIfCZInHmO-sSq5wNuLlZBVLnae-naHZqI58/pub</t>
  </si>
  <si>
    <t>corporate photo booth hire view</t>
  </si>
  <si>
    <t>https://docs.google.com/document/d/1fPSh1DQjIfCZInHmO-sSq5wNuLlZBVLnae-naHZqI58/view</t>
  </si>
  <si>
    <t>https://docs.google.com/document/d/1Yx_ijB6qiwuYgjfrcVW1hJZqgeWblvNVI6p0MjMK_mE/edit?usp=sharing</t>
  </si>
  <si>
    <t>open photo booth rental pub</t>
  </si>
  <si>
    <t>https://docs.google.com/document/d/1Yx_ijB6qiwuYgjfrcVW1hJZqgeWblvNVI6p0MjMK_mE/pub</t>
  </si>
  <si>
    <t>open photo booth rental view</t>
  </si>
  <si>
    <t>https://docs.google.com/document/d/1Yx_ijB6qiwuYgjfrcVW1hJZqgeWblvNVI6p0MjMK_mE/view</t>
  </si>
  <si>
    <t>https://docs.google.com/presentation/d/1EqJeHrBCpUQyQCPPjqMPZSiOMQhk25eza5imgXBxmAA/edit?usp=sharing</t>
  </si>
  <si>
    <t>https://docs.google.com/presentation/d/1EqJeHrBCpUQyQCPPjqMPZSiOMQhk25eza5imgXBxmAA/pub?start=true&amp;loop=true&amp;delayms=3000</t>
  </si>
  <si>
    <t>https://docs.google.com/presentation/d/1EqJeHrBCpUQyQCPPjqMPZSiOMQhk25eza5imgXBxmAA/view</t>
  </si>
  <si>
    <t>open photo booth rental html</t>
  </si>
  <si>
    <t>https://docs.google.com/presentation/d/1EqJeHrBCpUQyQCPPjqMPZSiOMQhk25eza5imgXBxmAA/htmlpresent</t>
  </si>
  <si>
    <t>https://docs.google.com/document/d/1J2NEl47hmB0N_EvOzrFt0yLmWePBMC2euTrNbSoEoiY/edit?usp=sharing</t>
  </si>
  <si>
    <t>photo booth rental prices near me pub</t>
  </si>
  <si>
    <t>https://docs.google.com/document/d/1J2NEl47hmB0N_EvOzrFt0yLmWePBMC2euTrNbSoEoiY/pub</t>
  </si>
  <si>
    <t>photo booth rental prices near me view</t>
  </si>
  <si>
    <t>https://docs.google.com/document/d/1J2NEl47hmB0N_EvOzrFt0yLmWePBMC2euTrNbSoEoiY/view</t>
  </si>
  <si>
    <t>https://docs.google.com/presentation/d/1UW5-PSKNHBDxzLXwmiQyzmkqlIPlsOpdRXlSHNyi7MY/edit?usp=sharing</t>
  </si>
  <si>
    <t>https://docs.google.com/presentation/d/1UW5-PSKNHBDxzLXwmiQyzmkqlIPlsOpdRXlSHNyi7MY/pub?start=true&amp;loop=true&amp;delayms=3000</t>
  </si>
  <si>
    <t>https://docs.google.com/presentation/d/1UW5-PSKNHBDxzLXwmiQyzmkqlIPlsOpdRXlSHNyi7MY/view</t>
  </si>
  <si>
    <t>photo booth rental prices near me html</t>
  </si>
  <si>
    <t>https://docs.google.com/presentation/d/1UW5-PSKNHBDxzLXwmiQyzmkqlIPlsOpdRXlSHNyi7MY/htmlpresent</t>
  </si>
  <si>
    <t>photo booth rental sweet 16</t>
  </si>
  <si>
    <t>https://drive.google.com/file/d/1BEDoBqn7k_Dli5nihXv-ATQ6eGaw4rzi/view?usp=sharing</t>
  </si>
  <si>
    <t>photo booth rental orange county ca</t>
  </si>
  <si>
    <t>https://drive.google.com/file/d/1C_lm0wohE6Rsky_q63B519Mn51KkkWc0/view?usp=sharing</t>
  </si>
  <si>
    <t>https://docs.google.com/document/d/1g5gi1w9JXCkgWgMQMVYW5_iDRIepHEYqM4mtXxKFdzQ/edit?usp=sharing</t>
  </si>
  <si>
    <t>photo booth rental sweet 16 pub</t>
  </si>
  <si>
    <t>https://docs.google.com/document/d/1g5gi1w9JXCkgWgMQMVYW5_iDRIepHEYqM4mtXxKFdzQ/pub</t>
  </si>
  <si>
    <t>photo booth rental sweet 16 view</t>
  </si>
  <si>
    <t>https://docs.google.com/document/d/1g5gi1w9JXCkgWgMQMVYW5_iDRIepHEYqM4mtXxKFdzQ/view</t>
  </si>
  <si>
    <t>https://docs.google.com/presentation/d/10zV8ODfz-mGa7pKi0VF5-8XA0AffcK48aOmB3dpH09o/edit?usp=sharing</t>
  </si>
  <si>
    <t>https://docs.google.com/presentation/d/10zV8ODfz-mGa7pKi0VF5-8XA0AffcK48aOmB3dpH09o/pub?start=true&amp;loop=true&amp;delayms=3000</t>
  </si>
  <si>
    <t>https://docs.google.com/presentation/d/10zV8ODfz-mGa7pKi0VF5-8XA0AffcK48aOmB3dpH09o/view</t>
  </si>
  <si>
    <t>photo booth rental sweet 16 html</t>
  </si>
  <si>
    <t>https://docs.google.com/presentation/d/10zV8ODfz-mGa7pKi0VF5-8XA0AffcK48aOmB3dpH09o/htmlpresent</t>
  </si>
  <si>
    <t>https://docs.google.com/document/d/11UrwQRbcAI7L_uf7KJhI8Cvu8WJ-xaZGwjOo2CHSGkQ/edit?usp=sharing</t>
  </si>
  <si>
    <t>photo booth rental orange county ca pub</t>
  </si>
  <si>
    <t>https://docs.google.com/document/d/11UrwQRbcAI7L_uf7KJhI8Cvu8WJ-xaZGwjOo2CHSGkQ/pub</t>
  </si>
  <si>
    <t>photo booth rental orange county ca view</t>
  </si>
  <si>
    <t>https://docs.google.com/document/d/11UrwQRbcAI7L_uf7KJhI8Cvu8WJ-xaZGwjOo2CHSGkQ/view</t>
  </si>
  <si>
    <t>https://docs.google.com/presentation/d/1wgN4h0JfVlV0D9ttI8wXb4tdAGq1TyiU9fjNM-9FVe8/edit?usp=sharing</t>
  </si>
  <si>
    <t>https://docs.google.com/presentation/d/1wgN4h0JfVlV0D9ttI8wXb4tdAGq1TyiU9fjNM-9FVe8/pub?start=true&amp;loop=true&amp;delayms=3000</t>
  </si>
  <si>
    <t>https://docs.google.com/presentation/d/1wgN4h0JfVlV0D9ttI8wXb4tdAGq1TyiU9fjNM-9FVe8/view</t>
  </si>
  <si>
    <t>photo booth rental orange county ca html</t>
  </si>
  <si>
    <t>https://docs.google.com/presentation/d/1wgN4h0JfVlV0D9ttI8wXb4tdAGq1TyiU9fjNM-9FVe8/htmlpresent</t>
  </si>
  <si>
    <t>keyword</t>
  </si>
  <si>
    <t>article</t>
  </si>
  <si>
    <t xml:space="preserve">{Over the past decade, photo booths have experienced a major resurgence in popularity and have evolved in many ways. What was once a mall novelty has become the primary entertainment option for nearly any event. There are many twists and turns with modern photo booths, and before you rent a photo booth for your next event, it's a good idea to research what best suits your event needs. If not, photobooths will again be a staple of nearly every occasion in 2022. Photo booths are not only fun, they also offer instant prints for guests to take home. With the advent of social media, people forget how wonderful it is to be able to print photos instead of waiting days to get them from photo labs. In addition to receiving prints on site, your prints are personalized with professionally created graphic designs that can be tailored to your event. Another option if your focus is on social media sharing and brand awareness is a selfie station or his GIF stand. These kiosk-style photo booths can take digital images, GIFs, boomerangs and are social media ready. The selfie booth is perfect for fundraising, corporate events, cocktail hours, galas, and more. When talking about engagement, creating silly boomerangs and animated GIFs can help you get noticed online. Putting your event branding there is very effective. The 360-degree video booth is a platform with a swing arm that rotates around the guest, creating a rotating movie. There are many variations of 360 degree photo booths, but the best is his 360 degree photo booth. Creating a slow motion video with effects will add an element of wow to your event and is perfect for weddings, corporate events, birthdays and private his parties. |Selfie Station Rentals represent the next step in the evolution of selfie stations. Selfie Station Rental is the leading selfie station rental company. For an enthusiastic user experience, Selfie Station Rentals offer touch-screen technology, value-added lighting, and a second screen. The best part about renting a selfie station is that the next generation of selfie stations are bigger, better, and more popular with businesses than ever! Selfie station rentals are the best thing since selfies. The modern way to preserve memories and moments with friends and family.|The Selfie Station is a modern photo booth that offers an interactive experience your guests will love. The selfie station provides a fun and memorable way for guests to share their event experience with friends and family on social media. Selfie Station Rental is a selfie station that you can rent. Rental includes delivery, setup and pickup in Los Angeles and Orange County. It's the newest high-quality selfie station that businesses love and enthusiasts, increasing attendance at your events while offering premium tax deductions. Selfie Station Rental in Los Angeles is an exciting new way to engage your audience. The Selfie Station is well known as a value-added tool for businesses in the US and Europe. We are excited to announce that we are now renting selfie stations in Los Angeles. As people become more actively involved in social media, renting a selfie station is a great way to increase social media participation. It also makes the event more memorable and enjoyable. The Selfie Station is a photo booth modified for more fun. We've added touch screens, lights and other value-added features to the classic photo booth so you can take great pictures of you and your friends and family. Selfie station rental is the next evolution in photography . This is a modern, highly interactive touchscreen photo booth that captures both high quality video and still images. The Selfie Station is designed for serious business people and event planners. Whether you're renting a selfie station for a corporate event, wedding, or trade show booth, we have a solution for you. Renting a selfie station is a value-added photo booth that provides an engaging experience for your guests and increases attendance at your event. Selfie Station Rental Los Angeles is a company that offers selfie station rentals for parties, corporate events and weddings.|It's the next step in the evolution of the photo booth. The selfie station is a premium experience that gets people excited about taking photos again! It is popular with businesses, enthusiastic participants, and just plain fun! Selfie Station Rental is your source for selfie stations in Orange County and Los Angeles. The Selfie Station is a touch-screen photo booth rental that is fully automated. It is the next evolution of the photo booth, and it is having a significant impact on people's lives. The Selfie Station features internet-connected, touch screen technology that instantly adds value-added lighting and video sharing capabilities. This will undoubtedly make your event more lively and interactive! We are thrilled that you have chosen us for your event! ||Lucky Frog Booth is the OC's #1 rated photo booth rental and is Orange County's #1 and the most popular photo booth rental. We specialize in corporate events, weddings and social events where quality and experience matter. With only the best innovations, teams and facilities, we have become the photo booth rental choice of many Fortune 500 companies, celebrities and planners in the industry. Build your own booth and code your own software. Encourage user interaction, inspire brand engagement, as well as create a one-of-a-kind photo booth experience you won't find anywhere else. Eliminating the countdown gives you complete control. When you're ready, snap your own photo with the clicker and use Custom His software to create your own Photo strip by choosing your favorites. Our uniqueness extends to every part of our business; We make our own props, we make our own backgrounds, we use only our own created content - everything from the ground up is by us. Lucky Frog Booth is committed to quality. We are the only photo booth in Orange County designed by an award-winning photography graduate. Our photo booths utilize high-end components, plus years of light research and tons of photographic secrets to produce the highest quality images while looking and feeling better.  Call or email to schedule a visit to our Orange County showroom and experience it firsthand, and once you try Lucky Frog Booth, you'll understand why we're Orange County's favorite photo booth. We are an Orange based photo booth rental company operating in and around Orange, and we are also an expert recommended Top 3 Photo Booth Company in Orange County! A picture is worth a thousand words; For maximum impact at your next event, call us to arrange an orange photo booth rental. Our goal is to provide the best customer service for photo booth rentals. We are your one stop shop for all your photo rental entertainment needs. We provide all aspects of the process, making it super easy for you and your guests to enjoy the images you create during your event.Our stands include virtual props, hashtag printing, It also includes many advanced features such as animated GIFs, videos, and more. Call now to receive your personal offer. We can't wait to help make your event stand out from the rest! Here at Orange County Photo Booth Rentals, we believe in the power of photography. Whether you're calling about a corporate photo booth rental or a photo booth for an Orange County wedding, your goal is to create photos that people can access and use to preserve the memories of your gathering. Photos are memories that you can capture, share, or tag with others. So renting an Orange County photo booth at your event is the best way to really bring your event to life. No two parties are the same. That's why we put the time and effort into tailoring each rental to the exact needs of a corporate, celebrity, or other special event. Whether you want to provide a specific prop, a specific hashtag for branding, or a virtual background of your own design, we've got you covered. We will help you turn your OC request for corporate photo booth rental into something memorable! Contact us for pricing inquiries, availability and other rental questions. Whatever your event may be, we are confident that one of our stands can make it even better.|}
</t>
  </si>
  <si>
    <t>&lt;p&gt;{Over the past decade, photo booths have experienced a major resurgence in popularity and have evolved in many ways. What was once a mall novelty has become the primary entertainment option for nearly any event. There are many twists and turns with modern photo booths, and before you rent a photo booth for your next event, it's a good idea to research what best suits your event needs. If not, photobooths will again be a staple of nearly every occasion in 2022. Photo booths are not only fun, they also offer instant prints for guests to take home. With the advent of social media, people forget how wonderful it is to be able to print photos instead of waiting days to get them from photo labs. In addition to receiving prints on site, your prints are personalized with professionally created graphic designs that can be tailored to your event. Another option if your focus is on social media sharing and brand awareness is a selfie station or his GIF stand. These kiosk-style photo booths can take digital images, GIFs, boomerangs and are social media ready. The selfie booth is perfect for fundraising, corporate events, cocktail hours, galas, and more. When talking about engagement, creating silly boomerangs and animated GIFs can help you get noticed online. Putting your event branding there is very effective. The 360-degree video booth is a platform with a swing arm that rotates around the guest, creating a rotating movie. There are many variations of 360 degree photo booths, but the best is his 360 degree photo booth. Creating a slow motion video with effects will add an element of wow to your event and is perfect for weddings, corporate events, birthdays and private his parties. |Selfie Station Rentals represent the next step in the evolution of selfie stations. Selfie Station Rental is the leading selfie station rental company. For an enthusiastic user experience, Selfie Station Rentals offer touch-screen technology, value-added lighting, and a second screen. The best part about renting a selfie station is that the next generation of selfie stations are bigger, better, and more popular with businesses than ever! Selfie station rentals are the best thing since selfies. The modern way to preserve memories and moments with friends and family.|The Selfie Station is a modern photo booth that offers an interactive experience your guests will love. The selfie station provides a fun and memorable way for guests to share their event experience with friends and family on social media. Selfie Station Rental is a selfie station that you can rent. Rental includes delivery, setup and pickup in Los Angeles and Orange County. It's the newest high-quality selfie station that businesses love and enthusiasts, increasing attendance at your events while offering premium tax deductions. Selfie Station Rental in Los Angeles is an exciting new way to engage your audience. The Selfie Station is well known as a value-added tool for businesses in the US and Europe. We are excited to announce that we are now renting selfie stations in Los Angeles. As people become more actively involved in social media, renting a selfie station is a great way to increase social media participation. It also makes the event more memorable and enjoyable. The Selfie Station is a photo booth modified for more fun. We've added touch screens, lights and other value-added features to the classic photo booth so you can take great pictures of you and your friends and family. Selfie station rental is the next evolution in photography . This is a modern, highly interactive touchscreen photo booth that captures both high quality video and still images. The Selfie Station is designed for serious business people and event planners. Whether you're renting a selfie station for a corporate event, wedding, or trade show booth, we have a solution for you. Renting a selfie station is a value-added photo booth that provides an engaging experience for your guests and increases attendance at your event. Selfie Station Rental Los Angeles is a company that offers selfie station rentals for parties, corporate events and weddings.|It's the next step in the evolution of the photo booth. The selfie station is a premium experience that gets people excited about taking photos again! It is popular with businesses, enthusiastic participants, and just plain fun! Selfie Station Rental is your source for selfie stations in Orange County and Los Angeles. The Selfie Station is a touch-screen photo booth rental that is fully automated. It is the next evolution of the photo booth, and it is having a significant impact on people's lives. The Selfie Station features internet-connected, touch screen technology that instantly adds value-added lighting and video sharing capabilities. This will undoubtedly make your event more lively and interactive! We are thrilled that you have chosen us for your event! ||Lucky Frog Booth is the OC's #1 rated photo booth rental and is Orange County's #1 and the most popular photo booth rental. We specialize in corporate events, weddings and social events where quality and experience matter. With only the best innovations, teams and facilities, we have become the photo booth rental choice of many Fortune 500 companies, celebrities and planners in the industry. Build your own booth and code your own software. Encourage user interaction, inspire brand engagement, as well as create a one-of-a-kind photo booth experience you won't find anywhere else. Eliminating the countdown gives you complete control. When you're ready, snap your own photo with the clicker and use Custom His software to create your own Photo strip by choosing your favorites. Our uniqueness extends to every part of our business; We make our own props, we make our own backgrounds, we use only our own created content - everything from the ground up is by us.&amp;nbsp;Lucky Frog Booth is committed to quality. We are the only photo booth in Orange County designed by an award-winning photography graduate.&amp;nbsp;Our photo booths utilize high-end components, plus years of light research and tons of photographic secrets to produce the highest quality images while looking and feeling better.&amp;nbsp;&amp;nbsp;Call or email to schedule a visit to our Orange County showroom and experience it firsthand, and once you try Lucky Frog Booth, you'll understand why we're Orange County's favorite photo booth. We are an Orange based photo booth rental company operating in and around Orange, and we are also an expert recommended Top 3 Photo Booth Company in Orange County! A picture is worth a thousand words; For maximum impact at your next event, call us to arrange an orange photo booth rental. Our goal is to provide the best customer service for photo booth rentals. We are your one stop shop for all your photo rental entertainment needs. We provide all aspects of the process, making it super easy for you and your guests to enjoy the images you create during your event.Our stands include virtual props, hashtag printing, It also includes many advanced features such as animated GIFs, videos, and more. Call now to receive your personal offer. We can't wait to help make your event stand out from the rest! Here at Orange County Photo Booth Rentals, we believe in the power of photography. Whether you're calling about a corporate photo booth rental or a photo booth for an Orange County wedding, your goal is to create photos that people can access and use to preserve the memories of your gathering. Photos are memories that you can capture, share, or tag with others. So renting an Orange County photo booth at your event is the best way to really bring your event to life. No two parties are the same. That's why we put the time and effort into tailoring each rental to the exact needs of a corporate, celebrity, or other special event. Whether you want to provide a specific prop, a specific hashtag for branding, or a virtual background of your own design, we've got you covered. We will help you turn your OC request for corporate photo booth rental into something memorable! Contact us for pricing inquiries, availability and other rental questions. Whatever your event may be, we are confident that one of our stands can make it even better.|}&lt;/p&gt;</t>
  </si>
  <si>
    <t xml:space="preserve">The Selfie Station is a modern photo booth that offers an interactive experience your guests will love. The selfie station provides a fun and memorable way for guests to share their event experience with friends and family on social media. Selfie Station Rental is a selfie station that you can rent. Rental includes delivery, setup and pickup in Los Angeles and Orange County. It's the newest high-quality selfie station that businesses love and enthusiasts, increasing attendance at your events while offering premium tax deductions. Selfie Station Rental in Los Angeles is an exciting new way to engage your audience. The Selfie Station is well known as a value-added tool for businesses in the US and Europe. We are excited to announce that we are now renting selfie stations in Los Angeles. As people become more actively involved in social media, renting a selfie station is a great way to increase social media participation. It also makes the event more memorable and enjoyable. The Selfie Station is a photo booth modified for more fun. We've added touch screens, lights and other value-added features to the classic photo booth so you can take great pictures of you and your friends and family. Selfie station rental is the next evolution in photography . This is a modern, highly interactive touchscreen photo booth that captures both high quality video and still images. The Selfie Station is designed for serious business people and event planners. Whether you're renting a selfie station for a corporate event, wedding, or trade show booth, we have a solution for you. Renting a selfie station is a value-added photo booth that provides an engaging experience for your guests and increases attendance at your event. Selfie Station Rental Los Angeles is a company that offers selfie station rentals for parties, corporate events and weddings.
</t>
  </si>
  <si>
    <t>Business Name</t>
  </si>
  <si>
    <t>Lucky Frog Photo Booth | 360 Video Booth Rental Los Angeles</t>
  </si>
  <si>
    <t>Business Address</t>
  </si>
  <si>
    <t>532 S Olive St, Los Angeles, CA 90013</t>
  </si>
  <si>
    <t>Business Phone</t>
  </si>
  <si>
    <t>562-303-9926</t>
  </si>
  <si>
    <t>Business Latitude</t>
  </si>
  <si>
    <t>Business Longitude</t>
  </si>
  <si>
    <t xml:space="preserve">{Lucky Frog specializes in providing 360 degree photo booth services to clients in Los Angeles and Orange County. We offer various 360 degree photo booths that you can choose according to your needs. Our 360 degree photo booth for him is perfect for any event in Los Angeles, including weddings, proms, corporate events, and holiday parties. Give your friends and guests a chance to remember your wedding or your next big event with Lucky Frog. This isn't your average 360 photo booth rental, but it's an experience that everyone can talk about. Our three different platforms and different packages allow us to tailor our service to your specific needs. Our premium 360 degree photo booth uses the latest technology to shoot high quality slow motion videos from every angle to capture every moment perfectly. With a 360-degree photo booth, your event guests will have a great way to document their evening. We offer a variety of packages, so you can choose the one that best suits your event. Our most popular package, the Deluxe Package, includes a large 360-degree photo booth for up to 6 people, HD video, music in video, money gun, ring light and more. This is just one of the great options we offer and for more information, visit his website at our company. We offer durable, professionally designed PVC signs to match your event's theme, feather boa, big glasses and lips. We create a personalized experience for any type of special occasion; a great way to capture the energy of your event. Whatever the occasion, we have the photo booth for you, for weddings and other special events in Los Angeles County. 360 Photo Booth Rental specializes in weddings and corporate events, but we also cater to birthdays and bar mitzvahs! We have a vintage photo booth that will suit almost any event or theme, offering the highest quality in Los Angeles and all of Orange County. We can add your logo into our prints or the very best in unique or custom digital postcards if you want to get creative, for unforgettable! OC Events. Look no further than our 360 Photo Booth Rental for a great way to add some extra excitement to your event! One of the top photo booth rentals in Orange County, California, and always a great and fun way to entertain for any occasion. The inbuilt auto-stop mechanism makes it safe for all guests to use, with High-speed video rendering with a powerful gaming laptop. Video effects of world-class quality make your videos look professional. Share videos using a local QR code method that is not dependent on slow internet. Personalize your films by adding logo overlays and a royalty-free audio track. A strong, well-built platform that can accommodate 2-4 people. Included is a modern triangle video LED light as well as accent lighting.If there is no power outlet accessible at your venue, it can be run on mobile power. 360 Photo Booth Rentals in Orange County offers our guests a unique way to make your special event memorable, guaranteed to make your corporate event, wedding or other occasion unforgettable. Our photo booth rentals are the perfect way to create a personalized experience for your guests and add excitement to any party or event! The Best 360 Photo Booth Rentals offers the best photo booths in Orange County, the Perfect fit for any event type. We specialize in corporate events, weddings, bar and bat mitzvahs, premier photo booths for all ages, with social media ready booths and award winning services. Perfect for any type of event, our photo booths are perfect for large groups and create a tailored experience for each event. With satisfaction guaranteed, this ensures our customers are fully satisfied and enjoy their event. Whether your event consists of 10 people or 10000 people; we are ready to serve you on time with the highest quality service.||Pose for the camera with our Light Tunnel Vogue Photo Booth Rental, the BEST photo booth experience in Los Angeles and Orange County. Get a photo print plus a video, tunnel with pulsating tubes of light lining the walls, our VOGUE PHOTO BOOTH RENTAL was inspired by fashion magazine's futuristic light tunnel-style photo booth, Music plays while you pose and record your session, and the VOGUE PHOTO BOOTH will create a dynamic environment for all to enjoy. This is also one of our most popular photo and video booth rentals in Los Angeles, that is perfect for Weddings, Corporate Events, Birthdays, Holiday functions, for private events, parties and special events. The Vogue Booth has arrived, creating a customized experience for any event in Los Angeles and Orange County. The VOGUE PHOTO BOOTH boasts approximately 40 big LED lights that give guests the feeling of being a celebrity, guaranteed to make your corporate event, wedding or other occasion unforgettable. The VOGUE PHOTO BOOTH is certain to impress everybody who comes into contact with it, creating an interactive and dynamic photo experience. Book in conjunction with our popular photo booth services to allow guests to take a shot in the Vogue Booth and have it printed immediately on site. Our VOGUE PHOTO BOOTH can also be rented as a stand-alone experience for a lower cost.|Guests are welcome to enter and take selfies using their own gadgets, great for weddings and other special events in Los Angeles County. The Vogue Booth captures Videos, Photos, and SloMo Videos and includes animated lighting effects; The Vogue Photo Booth is the newest addition to our awesome photo booth lineup. Photos and videos can be uploaded to social media sites such as Facebook, Twitter, Instagram, and others by email, text, or direct upload, and guests will strike a pose like a supermodel, creating a dynamic environment for all to enjoy.|The Vogue Booth features filters, GIFs, Boomerangs, and custom template designs, as well as two separate sharing Kiosks where guests can select their images and videos while the Vogue Booth is being used by the next guests. More visitors can use the Vogue Booth at your event thanks to the several screens, and enjoy the tunnel with pulsating tubes of light lining the walls.|Our Vogue Photo Booth, which has been seen at high-profile celebrity events, has a fun 3D backdrop in which guests can pose, it was inspired by fashion magazine's futuristic light tunnel-style photo booth. The Vogue Booth, originally featured at a fashion Gala, has evolved into one of our most extraordinary and one-of-a-kind experiences for event goers to participate in; with its Elegant, Sleek and modern design, it will make your corporate event, wedding or other occasion a night to remember. It records animated GIFs and Boomerangs, which may then be shared on social media, tailor-made for engagement and entertainment. To increase brand awareness, attendees can SMS or email the photographs immediately to their phones.|It is an excellent approach to generate excitement and buzz both before and after your event.|Make an event that everyone will remember and enjoy for years, and the Vogue Photo Booth makes for a dynamic environment where a futuristic light display will bring out your inner supermodel. Pose for the camera with our Light Tunnel Vogue Photo Booth Rental, The Standard Vogue Photo Booth Package comes with a digital only experience, and you can choose to add-on printing at an additional cost. Make your visitors feel like they're on the runway by striking a pose in our Vogue Photo Booth, the most technologically advanced photo booths in Los Angeles and Orange County.||Your guests stand on a spinner platform in the 360-degree video booth as the arm spins around you and records a 360-degree video clip in real time. Our booth is fully automated and equipped with top-notch machinery to deliver a stylish and satisfying slow motion video experience.|Discover the difference with our LED lighting, helpful staff, VIP setup, and Our interactive 360 Photo Booth is a video experience that creates instantly shareable videos in about 10 seconds or less at your event. Videos can be branded anywhere and add on special effects; Add confetti or interactive props for an extraordinary 360 video experience! Our 360 degree photo booth is the most sturdy in the industry, and can be located on any hard, flat surface. Our 360 Photo Booth is a showcase piece that people love watching or staring in, and is always a HUGE instant hit at any Orange County event and a big crowd-pleaser! When our 360 Slow Motion Video Booth is enclosed, it becomes a branded photo experience, Perfect for: Social Events, Black Tie Events, Sporting Events, Corporate Events, and Promotional Events. Say hello to our most memorable Orange County event photo booth rental , the 360 Booth Rental! This show-stopping social experience includes super fun 360 degree videos with special effects, instant sharing, an online gallery, data capture, downloadable files, and more! What type of events do we recommend the 360 Booth for? Any type of event including corporate events, weddings, Bar and Bat Mitzvahs, and great ice breaker for guests. Our 360 photo booth is a crowd pleaser and produces instant viral content for social media sharing! A 360 photo booth is one of the best new photo booth innovations that is a game changer for corporate events. This interactive experience allows guests to capture videos in 360 degrees, which makes it perfect for a variety of different events; Great For Weddings, Corporate Events, Birthdays, Holiday Parties or any OC event.  |A 360 degree photo booth is a great way to add excitement and fun to any event, and It's also a great way to capture memories you can cherish for years to come. Due to the stale content of traditional photo booths, many event planners are looking for more creative ways to capture memorable moments at their events around Orange County. We already specialize in guest entertainment and provide them with memorable experiences, so take it a step further, Advertise your brand and our 360 Photo Booth rental is 100% brandable.  You can add your logo on the platform, on the videos, in the messaging, and even on the backdrop at your event. Our Graphic designers will collaborate with you to make sure that the interface, video graphics, and backdrops perfectly reflect your brand or event theme. In addition to offering different 360 platform sizes, our system has the ability to gather valuable analytics from your visitors.|360 Photo Booth Rental is the latest in slow motion video booth technology, a complete game changer in the photo booth industry. Event guests can record unlimited 360-degree videos of themselves, In addition to having fun, participants can record a 15-19 second video of her for a unique and creative experience perfect for capturing unforgettable event moments. The 360-degree photo booth uses a large platform for guests to take center stage and a rotating camera to capture the best moves and poses; Creating the perfect shot every time.  The regular photo booth takes great pictures, but the 360 photo booth lets you shoot videos; Add on props, costumes, and collectibles to create amazing keepsakes your guests will never forget! A guest stands on a platform around which a rotating camera rotates to create a short, customizable 360-degree video of themselves that is professional quality and ready to share. Our trained video assistants will guide guests through the entire process to make sure our showstoppers make your event a complete success and a night to remember!||}
</t>
  </si>
  <si>
    <t>&lt;p&gt;{Lucky Frog specializes in providing 360 degree photo booth services to clients in Los Angeles and Orange County. We offer various 360 degree photo booths that you can choose according to your needs. Our 360 degree photo booth for him is perfect for any event in Los Angeles, including weddings, proms, corporate events, and holiday parties. Give your friends and guests a chance to remember your wedding or your next big event with Lucky Frog. This isn't your average 360 photo booth rental, but it's an experience that everyone can talk about. Our three different platforms and different packages allow us to tailor our service to your specific needs. Our premium 360 degree photo booth uses the latest technology to shoot high quality slow motion videos from every angle to capture every moment perfectly. With a 360-degree photo booth, your event guests will have a great way to document their evening. We offer a variety of packages, so you can choose the one that best suits your event. Our most popular package, the Deluxe Package, includes a large 360-degree photo booth for up to 6 people, HD video, music in video, money gun, ring light and more. This is just one of the great options we offer and for more information, visit his website at our company.&amp;nbsp;We offer durable, professionally designed PVC signs to match your event's theme, feather boa, big glasses and lips. We create a personalized experience for any type of special occasion; a great way to capture the energy of your event. Whatever the occasion, we have the photo booth for you, for weddings and other special events in Los Angeles County. 360 Photo Booth Rental specializes in weddings and corporate events, but we also cater to birthdays and bar mitzvahs! We have a vintage photo booth that will suit almost any event or theme, offering the highest quality in Los Angeles and all of Orange County. We can add your logo into our prints or the very best in unique or custom digital postcards if you want to get creative, for unforgettable! OC Events. Look no further than our 360 Photo Booth Rental for a great way to add some extra excitement to your event! One of the top photo booth rentals in Orange County, California, and always a great and fun way to entertain for any occasion. The inbuilt auto-stop mechanism makes it safe for all guests to use, with High-speed video rendering with a powerful gaming laptop. Video effects of world-class quality make your videos look professional. Share videos using a local QR code method that is not dependent on slow internet. Personalize your films by adding logo overlays and a royalty-free audio track. A strong, well-built platform that can accommodate 2-4 people. Included is a modern triangle video LED light as well as accent lighting.If there is no power outlet accessible at your venue, it can be run on mobile power. 360 Photo Booth Rentals in Orange County offers our guests a unique way to make your special event memorable, guaranteed to make your corporate event, wedding or other occasion unforgettable. Our photo booth rentals are the perfect way to create a personalized experience for your guests and add excitement to any party or event! The Best 360 Photo Booth Rentals offers the best photo booths in Orange County, the Perfect fit for any event type. We specialize in corporate events, weddings, bar and bat mitzvahs, premier photo booths for all ages, with social media ready booths and award winning services. Perfect for any type of event, our photo booths are perfect for large groups and create a tailored experience for each event. With satisfaction guaranteed, this ensures our customers are fully satisfied and enjoy their event. Whether your event consists of 10 people or 10000 people; we are ready to serve you on time with the highest quality service.||Pose for the camera with our Light Tunnel Vogue Photo Booth Rental, the BEST photo booth experience in Los Angeles and Orange County. Get a photo print plus a video, tunnel with pulsating tubes of light lining the walls, our VOGUE PHOTO BOOTH RENTAL was inspired by fashion magazine's futuristic light tunnel-style photo booth, Music plays while you pose and record your session, and the VOGUE PHOTO BOOTH will create a dynamic environment for all to enjoy.&amp;nbsp;This is also one of our most popular photo and video booth rentals in Los Angeles, that is perfect for Weddings, Corporate Events, Birthdays, Holiday functions, for private events, parties and special events. The Vogue Booth has arrived, creating a customized experience for any event in Los Angeles and Orange County. The VOGUE PHOTO BOOTH boasts approximately 40 big LED lights that give guests the feeling of being a celebrity, guaranteed to make your corporate event, wedding or other occasion unforgettable. The VOGUE PHOTO BOOTH is certain to impress everybody who comes into contact with it, creating an interactive and dynamic photo experience. Book in conjunction with our popular photo booth services to allow guests to take a shot in the Vogue Booth and have it printed immediately on site. Our VOGUE PHOTO BOOTH can also be rented as a stand-alone experience for a lower cost.|Guests are welcome to enter and take selfies using their own gadgets, great for weddings and other special events in Los Angeles County. The Vogue Booth captures Videos, Photos, and SloMo Videos and includes animated lighting effects; The Vogue Photo Booth is the newest addition to our awesome photo booth lineup. Photos and videos can be uploaded to social media sites such as Facebook, Twitter, Instagram, and others by email, text, or direct upload, and guests will strike a pose like a supermodel, creating a dynamic environment for all to enjoy.|The Vogue Booth features filters, GIFs, Boomerangs, and custom template designs, as well as two separate sharing Kiosks where guests can select their images and videos while the Vogue Booth is being used by the next guests. More visitors can use the Vogue Booth at your event thanks to the several screens, and enjoy the tunnel with pulsating tubes of light lining the walls.|Our Vogue Photo Booth, which has been seen at high-profile celebrity events, has a fun 3D backdrop in which guests can pose, it was inspired by fashion magazine's futuristic light tunnel-style photo booth. The Vogue Booth, originally featured at a fashion Gala, has evolved into one of our most extraordinary and one-of-a-kind experiences for event goers to participate in; with its Elegant, Sleek and modern design, it will make your corporate event, wedding or other occasion a night to remember. It records animated GIFs and Boomerangs, which may then be shared on social media, tailor-made for engagement and entertainment. To increase brand awareness, attendees can SMS or email the photographs immediately to their phones.|It is an excellent approach to generate excitement and buzz both before and after your event.|Make an event that everyone will remember and enjoy for years, and the Vogue Photo Booth makes for a dynamic environment where a futuristic light display will bring out your inner supermodel. Pose for the camera with our Light Tunnel Vogue Photo Booth Rental, The Standard Vogue Photo Booth Package comes with a digital only experience, and you can choose to add-on printing at an additional cost. Make your visitors feel like they're on the runway by striking a pose in our Vogue Photo Booth, the most technologically advanced photo booths in Los Angeles and Orange County.||Your guests stand on a spinner platform in the 360-degree video booth as the arm spins around you and records a 360-degree video clip in real time. Our booth is fully automated and equipped with top-notch machinery to deliver a stylish and satisfying slow motion video experience.|Discover the difference with our LED lighting, helpful staff, VIP setup, and Our interactive 360 Photo Booth is a video experience that creates instantly shareable videos in about 10 seconds or less at your event. Videos can be branded anywhere and add on special effects; Add confetti or interactive props for an extraordinary 360 video experience!&amp;nbsp;Our 360 degree photo booth is the most sturdy in the industry, and can be located on any hard, flat surface. Our 360 Photo Booth is a showcase piece that people love watching or staring in, and is always a HUGE instant hit at any Orange County event and a big crowd-pleaser!&amp;nbsp;When our 360 Slow Motion Video Booth is enclosed, it becomes a branded photo experience, Perfect for: Social Events, Black Tie Events, Sporting Events, Corporate Events, and Promotional Events.&amp;nbsp;Say hello to our most memorable Orange County event photo booth rental , the 360 Booth Rental! This show-stopping social experience includes super fun 360 degree videos with special effects, instant sharing, an online gallery, data capture, downloadable files, and more! What type of events do we recommend the 360 Booth for? Any type of event including corporate events, weddings, Bar and Bat Mitzvahs, and great ice breaker for guests.&amp;nbsp;Our 360 photo booth is a crowd pleaser and produces instant viral content for social media sharing! A 360 photo booth is one of the best new photo booth innovations that is a game changer for corporate events. This interactive experience allows guests to capture videos in 360 degrees, which makes it perfect for a variety of different events; Great For Weddings, Corporate Events, Birthdays, Holiday Parties or any OC event.&amp;nbsp;&amp;nbsp;|A 360 degree photo booth is a great way to add excitement and fun to any event, and It's also a great way to capture memories you can cherish for years to come.&amp;nbsp;Due to the stale content of traditional photo booths, many event planners are looking for more creative ways to capture memorable moments at their events around Orange County. We already specialize in guest entertainment and provide them with memorable experiences, so take it a step further, Advertise your brand and our 360 Photo Booth rental is 100% brandable.&amp;nbsp;&amp;nbsp;You can add your logo on the platform, on the videos, in the messaging, and even on the backdrop at your event. Our Graphic designers will collaborate with you to make sure that the interface, video graphics, and backdrops perfectly reflect your brand or event theme. In addition to offering different 360 platform sizes, our system has the ability to gather valuable analytics from your visitors.|360 Photo Booth Rental is the latest in slow motion video booth technology, a complete game changer in the photo booth industry. Event guests can record unlimited 360-degree videos of themselves, In addition to having fun, participants can record a 15-19 second video of her for a unique and creative experience perfect for capturing unforgettable event moments.&amp;nbsp;The 360-degree photo booth uses a large platform for guests to take center stage and a rotating camera to capture the best moves and poses; Creating the perfect shot every time.&amp;nbsp;&amp;nbsp;The regular photo booth takes great pictures, but the 360 photo booth lets you shoot videos; Add on props, costumes, and collectibles to create amazing keepsakes your guests will never forget!&amp;nbsp;A guest stands on a platform around which a rotating camera rotates to create a short, customizable 360-degree video of themselves that is professional quality and ready to share. Our trained video assistants will guide guests through the entire process to make sure our showstoppers make your event a complete success and a night to remember!||}&lt;/p&gt;</t>
  </si>
  <si>
    <t xml:space="preserve">Make an event that everyone will remember and enjoy for years, and the Vogue Photo Booth makes for a dynamic environment where a futuristic light display will bring out your inner supermodel. Pose for the camera with our Light Tunnel Vogue Photo Booth Rental, The Standard Vogue Photo Booth Package comes with a digital only experience, and you can choose to add-on printing at an additional cost. Make your visitors feel like they're on the runway by striking a pose in our Vogue Photo Booth, the most technologically advanced photo booths in Los Angeles and Orange County.
</t>
  </si>
  <si>
    <t xml:space="preserve">Discover the difference with our LED lighting, helpful staff, VIP setup, and Our interactive 360 Photo Booth is a video experience that creates instantly shareable videos in about 10 seconds or less at your event. Videos can be branded anywhere and add on special effects; Add confetti or interactive props for an extraordinary 360 video experience! Our 360 degree photo booth is the most sturdy in the industry, and can be located on any hard, flat surface. Our 360 Photo Booth is a showcase piece that people love watching or staring in, and is always a HUGE instant hit at any Orange County event and a big crowd-pleaser! When our 360 Slow Motion Video Booth is enclosed, it becomes a branded photo experience, Perfect for: Social Events, Black Tie Events, Sporting Events, Corporate Events, and Promotional Events. Say hello to our most memorable Orange County event photo booth rental , the 360 Booth Rental! This show-stopping social experience includes super fun 360 degree videos with special effects, instant sharing, an online gallery, data capture, downloadable files, and more! What type of events do we recommend the 360 Booth for? Any type of event including corporate events, weddings, Bar and Bat Mitzvahs, and great ice breaker for guests. Our 360 photo booth is a crowd pleaser and produces instant viral content for social media sharing! A 360 photo booth is one of the best new photo booth innovations that is a game changer for corporate events. This interactive experience allows guests to capture videos in 360 degrees, which makes it perfect for a variety of different events; Great For Weddings, Corporate Events, Birthdays, Holiday Parties or any OC event.  
</t>
  </si>
  <si>
    <t xml:space="preserve">It is an excellent approach to generate excitement and buzz both before and after your event.
</t>
  </si>
  <si>
    <t xml:space="preserve">A 360 degree photo booth is a great way to add excitement and fun to any event, and It's also a great way to capture memories you can cherish for years to come. Due to the stale content of traditional photo booths, many event planners are looking for more creative ways to capture memorable moments at their events around Orange County. We already specialize in guest entertainment and provide them with memorable experiences, so take it a step further, Advertise your brand and our 360 Photo Booth rental is 100% brandable.  You can add your logo on the platform, on the videos, in the messaging, and even on the backdrop at your event. Our Graphic designers will collaborate with you to make sure that the interface, video graphics, and backdrops perfectly reflect your brand or event theme. In addition to offering different 360 platform sizes, our system has the ability to gather valuable analytics from your visitors.
</t>
  </si>
  <si>
    <t xml:space="preserve">
</t>
  </si>
  <si>
    <t xml:space="preserve">Guests are welcome to enter and take selfies using their own gadgets, great for weddings and other special events in Los Angeles County. The Vogue Booth captures Videos, Photos, and SloMo Videos and includes animated lighting effects; The Vogue Photo Booth is the newest addition to our awesome photo booth lineup. Photos and videos can be uploaded to social media sites such as Facebook, Twitter, Instagram, and others by email, text, or direct upload, and guests will strike a pose like a supermodel, creating a dynamic environment for all to enjoy.
</t>
  </si>
  <si>
    <t xml:space="preserve">The Vogue Booth features filters, GIFs, Boomerangs, and custom template designs, as well as two separate sharing Kiosks where guests can select their images and videos while the Vogue Booth is being used by the next guests. More visitors can use the Vogue Booth at your event thanks to the several screens, and enjoy the tunnel with pulsating tubes of light lining the walls.
</t>
  </si>
  <si>
    <t xml:space="preserve">360 Photo Booth Rental is the latest in slow motion video booth technology, a complete game changer in the photo booth industry. Event guests can record unlimited 360-degree videos of themselves, In addition to having fun, participants can record a 15-19 second video of her for a unique and creative experience perfect for capturing unforgettable event moments. The 360-degree photo booth uses a large platform for guests to take center stage and a rotating camera to capture the best moves and poses; Creating the perfect shot every time.  The regular photo booth takes great pictures, but the 360 photo booth lets you shoot videos; Add on props, costumes, and collectibles to create amazing keepsakes your guests will never forget! A guest stands on a platform around which a rotating camera rotates to create a short, customizable 360-degree video of themselves that is professional quality and ready to share. Our trained video assistants will guide guests through the entire process to make sure our showstoppers make your event a complete success and a night to remember!
</t>
  </si>
  <si>
    <t xml:space="preserve">Pose for the camera with our Light Tunnel Vogue Photo Booth Rental, the BEST photo booth experience in Los Angeles and Orange County. Get a photo print plus a video, tunnel with pulsating tubes of light lining the walls, our VOGUE PHOTO BOOTH RENTAL was inspired by fashion magazine's futuristic light tunnel-style photo booth, Music plays while you pose and record your session, and the VOGUE PHOTO BOOTH will create a dynamic environment for all to enjoy. This is also one of our most popular photo and video booth rentals in Los Angeles, that is perfect for Weddings, Corporate Events, Birthdays, Holiday functions, for private events, parties and special events. The Vogue Booth has arrived, creating a customized experience for any event in Los Angeles and Orange County. The VOGUE PHOTO BOOTH boasts approximately 40 big LED lights that give guests the feeling of being a celebrity, guaranteed to make your corporate event, wedding or other occasion unforgettable. The VOGUE PHOTO BOOTH is certain to impress everybody who comes into contact with it, creating an interactive and dynamic photo experience. Book in conjunction with our popular photo booth services to allow guests to take a shot in the Vogue Booth and have it printed immediately on site. Our VOGUE PHOTO BOOTH can also be rented as a stand-alone experience for a lower cost.
</t>
  </si>
  <si>
    <t xml:space="preserve">Lucky Frog specializes in providing 360 degree photo booth services to clients in Los Angeles and Orange County. We offer various 360 degree photo booths that you can choose according to your needs. Our 360 degree photo booth for him is perfect for any event in Los Angeles, including weddings, proms, corporate events, and holiday parties. Give your friends and guests a chance to remember your wedding or your next big event with Lucky Frog. This isn't your average 360 photo booth rental, but it's an experience that everyone can talk about. Our three different platforms and different packages allow us to tailor our service to your specific needs. Our premium 360 degree photo booth uses the latest technology to shoot high quality slow motion videos from every angle to capture every moment perfectly. With a 360-degree photo booth, your event guests will have a great way to document their evening. We offer a variety of packages, so you can choose the one that best suits your event. Our most popular package, the Deluxe Package, includes a large 360-degree photo booth for up to 6 people, HD video, music in video, money gun, ring light and more. This is just one of the great options we offer and for more information, visit his website at our company. We offer durable, professionally designed PVC signs to match your event's theme, feather boa, big glasses and lips. We create a personalized experience for any type of special occasion; a great way to capture the energy of your event. Whatever the occasion, we have the photo booth for you, for weddings and other special events in Los Angeles County. 360 Photo Booth Rental specializes in weddings and corporate events, but we also cater to birthdays and bar mitzvahs! We have a vintage photo booth that will suit almost any event or theme, offering the highest quality in Los Angeles and all of Orange County. We can add your logo into our prints or the very best in unique or custom digital postcards if you want to get creative, for unforgettable! OC Events. Look no further than our 360 Photo Booth Rental for a great way to add some extra excitement to your event! One of the top photo booth rentals in Orange County, California, and always a great and fun way to entertain for any occasion. The inbuilt auto-stop mechanism makes it safe for all guests to use, with High-speed video rendering with a powerful gaming laptop. Video effects of world-class quality make your videos look professional. Share videos using a local QR code method that is not dependent on slow internet. Personalize your films by adding logo overlays and a royalty-free audio track. A strong, well-built platform that can accommodate 2-4 people. Included is a modern triangle video LED light as well as accent lighting.If there is no power outlet accessible at your venue, it can be run on mobile power. 360 Photo Booth Rentals in Orange County offers our guests a unique way to make your special event memorable, guaranteed to make your corporate event, wedding or other occasion unforgettable. Our photo booth rentals are the perfect way to create a personalized experience for your guests and add excitement to any party or event! The Best 360 Photo Booth Rentals offers the best photo booths in Orange County, the Perfect fit for any event type. We specialize in corporate events, weddings, bar and bat mitzvahs, premier photo booths for all ages, with social media ready booths and award winning services. Perfect for any type of event, our photo booths are perfect for large groups and create a tailored experience for each event. With satisfaction guaranteed, this ensures our customers are fully satisfied and enjoy their event. Whether your event consists of 10 people or 10000 people; we are ready to serve you on time with the highest quality service.
</t>
  </si>
  <si>
    <t>All Day Event</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</si>
</sst>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scheme val="minor"/>
    </font>
    <font>
      <color theme="1"/>
      <name val="Arial"/>
      <scheme val="minor"/>
    </font>
    <font>
      <u/>
      <color rgb="FF0000FF"/>
    </font>
    <font>
      <u/>
      <color rgb="FF0000FF"/>
    </font>
  </fonts>
  <fills count="2">
    <fill>
      <patternFill patternType="none"/>
    </fill>
    <fill>
      <patternFill patternType="lightGray"/>
    </fill>
  </fills>
  <borders count="1">
    <border/>
  </borders>
  <cellStyleXfs count="1">
    <xf borderId="0" fillId="0" fontId="0" numFmtId="0" applyAlignment="1" applyFont="1"/>
  </cellStyleXfs>
  <cellXfs count="6">
    <xf borderId="0" fillId="0" fontId="0" numFmtId="0" xfId="0" applyAlignment="1" applyFont="1">
      <alignment readingOrder="0" shrinkToFit="0" vertical="bottom" wrapText="0"/>
    </xf>
    <xf borderId="0" fillId="0" fontId="1" numFmtId="0" xfId="0" applyFont="1"/>
    <xf borderId="0" fillId="0" fontId="1" numFmtId="0" xfId="0" applyAlignment="1" applyFont="1">
      <alignment readingOrder="0"/>
    </xf>
    <xf borderId="0" fillId="0" fontId="2" numFmtId="0" xfId="0" applyAlignment="1" applyFont="1">
      <alignment readingOrder="0"/>
    </xf>
    <xf borderId="0" fillId="0" fontId="3" numFmtId="0" xfId="0" applyFont="1"/>
    <xf quotePrefix="1" borderId="0" fillId="0" fontId="1"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s://sites.google.com/view/360videoboothrentallosangeles/home" TargetMode="External"/><Relationship Id="rId194" Type="http://schemas.openxmlformats.org/officeDocument/2006/relationships/hyperlink" Target="https://drive.google.com/file/d/1H9xceGkXjoV5NZDEDcBo9MxAKLGIW6TD/view?usp=sharing" TargetMode="External"/><Relationship Id="rId193" Type="http://schemas.openxmlformats.org/officeDocument/2006/relationships/hyperlink" Target="https://sites.google.com/view/vogue-booth-costa-mesa/home" TargetMode="External"/><Relationship Id="rId192" Type="http://schemas.openxmlformats.org/officeDocument/2006/relationships/hyperlink" Target="https://sites.google.com/view/glamboothmissionviejo/home" TargetMode="External"/><Relationship Id="rId191" Type="http://schemas.openxmlformats.org/officeDocument/2006/relationships/hyperlink" Target="https://sites.google.com/view/luckyfrogphotoboothrental/home" TargetMode="External"/><Relationship Id="rId187" Type="http://schemas.openxmlformats.org/officeDocument/2006/relationships/hyperlink" Target="https://docs.google.com/presentation/d/1_Qb_VXFaYAgcE3tPVw-8s9Rr3SBmFD-olHsU36uEXhk/view" TargetMode="External"/><Relationship Id="rId186" Type="http://schemas.openxmlformats.org/officeDocument/2006/relationships/hyperlink" Target="https://docs.google.com/presentation/d/1_Qb_VXFaYAgcE3tPVw-8s9Rr3SBmFD-olHsU36uEXhk/pub?start=true&amp;loop=true&amp;delayms=3000" TargetMode="External"/><Relationship Id="rId185" Type="http://schemas.openxmlformats.org/officeDocument/2006/relationships/hyperlink" Target="https://docs.google.com/presentation/d/1_Qb_VXFaYAgcE3tPVw-8s9Rr3SBmFD-olHsU36uEXhk/edit?usp=sharing" TargetMode="External"/><Relationship Id="rId184" Type="http://schemas.openxmlformats.org/officeDocument/2006/relationships/hyperlink" Target="https://docs.google.com/document/d/18MTc1LqNF9YYrmDXvMLOAn4-wePccPyj1kRFuXvGIZA/view" TargetMode="External"/><Relationship Id="rId189" Type="http://schemas.openxmlformats.org/officeDocument/2006/relationships/hyperlink" Target="https://sites.google.com/view/lucky-frog-photo-booth-photo/home" TargetMode="External"/><Relationship Id="rId188" Type="http://schemas.openxmlformats.org/officeDocument/2006/relationships/hyperlink" Target="https://docs.google.com/presentation/d/1_Qb_VXFaYAgcE3tPVw-8s9Rr3SBmFD-olHsU36uEXhk/htmlpresent" TargetMode="External"/><Relationship Id="rId183" Type="http://schemas.openxmlformats.org/officeDocument/2006/relationships/hyperlink" Target="https://docs.google.com/document/d/18MTc1LqNF9YYrmDXvMLOAn4-wePccPyj1kRFuXvGIZA/pub" TargetMode="External"/><Relationship Id="rId182" Type="http://schemas.openxmlformats.org/officeDocument/2006/relationships/hyperlink" Target="https://docs.google.com/document/d/18MTc1LqNF9YYrmDXvMLOAn4-wePccPyj1kRFuXvGIZA/edit?usp=sharing" TargetMode="External"/><Relationship Id="rId181" Type="http://schemas.openxmlformats.org/officeDocument/2006/relationships/hyperlink" Target="https://docs.google.com/presentation/d/1TjUQm6JY3EycbBszPbHTkyuInK7ShFOc539hhmLYcv8/htmlpresent" TargetMode="External"/><Relationship Id="rId180" Type="http://schemas.openxmlformats.org/officeDocument/2006/relationships/hyperlink" Target="https://docs.google.com/presentation/d/1TjUQm6JY3EycbBszPbHTkyuInK7ShFOc539hhmLYcv8/view" TargetMode="External"/><Relationship Id="rId176" Type="http://schemas.openxmlformats.org/officeDocument/2006/relationships/hyperlink" Target="https://docs.google.com/document/d/1vAHWsMgez81cslqXkBGBsL-s0mQ-plTidCIuIypAI94/pub" TargetMode="External"/><Relationship Id="rId297" Type="http://schemas.openxmlformats.org/officeDocument/2006/relationships/hyperlink" Target="https://docs.google.com/document/d/1Fkl08hBAndnd--q3kHppPZwMt5sX92EPLqwRHYf0Jnk/view" TargetMode="External"/><Relationship Id="rId175" Type="http://schemas.openxmlformats.org/officeDocument/2006/relationships/hyperlink" Target="https://docs.google.com/document/d/1vAHWsMgez81cslqXkBGBsL-s0mQ-plTidCIuIypAI94/edit?usp=sharing" TargetMode="External"/><Relationship Id="rId296" Type="http://schemas.openxmlformats.org/officeDocument/2006/relationships/hyperlink" Target="https://docs.google.com/document/d/1Fkl08hBAndnd--q3kHppPZwMt5sX92EPLqwRHYf0Jnk/pub" TargetMode="External"/><Relationship Id="rId174" Type="http://schemas.openxmlformats.org/officeDocument/2006/relationships/hyperlink" Target="https://docs.google.com/presentation/d/11u3_7f9QXhi0pALoR33NA6gD3VbrCToXoEkEstIFxiU/htmlpresent" TargetMode="External"/><Relationship Id="rId295" Type="http://schemas.openxmlformats.org/officeDocument/2006/relationships/hyperlink" Target="https://docs.google.com/document/d/1Fkl08hBAndnd--q3kHppPZwMt5sX92EPLqwRHYf0Jnk/edit?usp=sharing" TargetMode="External"/><Relationship Id="rId173" Type="http://schemas.openxmlformats.org/officeDocument/2006/relationships/hyperlink" Target="https://docs.google.com/presentation/d/11u3_7f9QXhi0pALoR33NA6gD3VbrCToXoEkEstIFxiU/view" TargetMode="External"/><Relationship Id="rId294" Type="http://schemas.openxmlformats.org/officeDocument/2006/relationships/hyperlink" Target="https://docs.google.com/presentation/d/1wHG4qWFIxFtC3Gb11n7Riz_mQV7qVMs8cMbTX0GmtmQ/htmlpresent" TargetMode="External"/><Relationship Id="rId179" Type="http://schemas.openxmlformats.org/officeDocument/2006/relationships/hyperlink" Target="https://docs.google.com/presentation/d/1TjUQm6JY3EycbBszPbHTkyuInK7ShFOc539hhmLYcv8/pub?start=true&amp;loop=true&amp;delayms=3000" TargetMode="External"/><Relationship Id="rId178" Type="http://schemas.openxmlformats.org/officeDocument/2006/relationships/hyperlink" Target="https://docs.google.com/presentation/d/1TjUQm6JY3EycbBszPbHTkyuInK7ShFOc539hhmLYcv8/edit?usp=sharing" TargetMode="External"/><Relationship Id="rId299" Type="http://schemas.openxmlformats.org/officeDocument/2006/relationships/hyperlink" Target="https://docs.google.com/presentation/d/1DYsotRCWhcFTNvqka1mBJW4mSqD4gJ4IsTz81VHj58Y/pub?start=true&amp;loop=true&amp;delayms=3000" TargetMode="External"/><Relationship Id="rId177" Type="http://schemas.openxmlformats.org/officeDocument/2006/relationships/hyperlink" Target="https://docs.google.com/document/d/1vAHWsMgez81cslqXkBGBsL-s0mQ-plTidCIuIypAI94/view" TargetMode="External"/><Relationship Id="rId298" Type="http://schemas.openxmlformats.org/officeDocument/2006/relationships/hyperlink" Target="https://docs.google.com/presentation/d/1DYsotRCWhcFTNvqka1mBJW4mSqD4gJ4IsTz81VHj58Y/edit?usp=sharing" TargetMode="External"/><Relationship Id="rId198" Type="http://schemas.openxmlformats.org/officeDocument/2006/relationships/hyperlink" Target="https://docs.google.com/document/d/12LwU86M179JBNDwKxFqPulRbu2HtuUWwWqFP2WtI57M/pub" TargetMode="External"/><Relationship Id="rId197" Type="http://schemas.openxmlformats.org/officeDocument/2006/relationships/hyperlink" Target="https://docs.google.com/document/d/12LwU86M179JBNDwKxFqPulRbu2HtuUWwWqFP2WtI57M/edit?usp=sharing" TargetMode="External"/><Relationship Id="rId196" Type="http://schemas.openxmlformats.org/officeDocument/2006/relationships/hyperlink" Target="https://drive.google.com/file/d/1eYc6Nmaa1nQwETwsBkSRv1HFm4WF__df/view?usp=sharing" TargetMode="External"/><Relationship Id="rId195" Type="http://schemas.openxmlformats.org/officeDocument/2006/relationships/hyperlink" Target="https://drive.google.com/file/d/10e3zd5hzrOCA2hGU5LboVfMs-CtqGOm7/view?usp=sharing" TargetMode="External"/><Relationship Id="rId199" Type="http://schemas.openxmlformats.org/officeDocument/2006/relationships/hyperlink" Target="https://docs.google.com/document/d/12LwU86M179JBNDwKxFqPulRbu2HtuUWwWqFP2WtI57M/view" TargetMode="External"/><Relationship Id="rId150" Type="http://schemas.openxmlformats.org/officeDocument/2006/relationships/hyperlink" Target="https://docs.google.com/presentation/d/1y04Ih9jYRqdz4S0P0QGHun1UoF0s95BKY1RInVcI7bw/pub?start=true&amp;loop=true&amp;delayms=3000" TargetMode="External"/><Relationship Id="rId271" Type="http://schemas.openxmlformats.org/officeDocument/2006/relationships/hyperlink" Target="https://docs.google.com/presentation/d/19zgwB3F6KJ6iO_vCVHBLWsQxgR4ZPjeJjwbNPOjgXtM/view" TargetMode="External"/><Relationship Id="rId392" Type="http://schemas.openxmlformats.org/officeDocument/2006/relationships/hyperlink" Target="https://sites.google.com/view/glamboothmissionviejo/home" TargetMode="External"/><Relationship Id="rId270" Type="http://schemas.openxmlformats.org/officeDocument/2006/relationships/hyperlink" Target="https://docs.google.com/presentation/d/19zgwB3F6KJ6iO_vCVHBLWsQxgR4ZPjeJjwbNPOjgXtM/pub?start=true&amp;loop=true&amp;delayms=3000" TargetMode="External"/><Relationship Id="rId391" Type="http://schemas.openxmlformats.org/officeDocument/2006/relationships/hyperlink" Target="https://sites.google.com/view/luckyfrogphotoboothrental/home" TargetMode="External"/><Relationship Id="rId390" Type="http://schemas.openxmlformats.org/officeDocument/2006/relationships/hyperlink" Target="https://sites.google.com/view/360videoboothrentallosangeles/home" TargetMode="External"/><Relationship Id="rId1" Type="http://schemas.openxmlformats.org/officeDocument/2006/relationships/comments" Target="../comments1.xml"/><Relationship Id="rId2" Type="http://schemas.openxmlformats.org/officeDocument/2006/relationships/hyperlink" Target="https://sites.google.com/view/roamingboothorangecounty/home" TargetMode="External"/><Relationship Id="rId3" Type="http://schemas.openxmlformats.org/officeDocument/2006/relationships/hyperlink" Target="https://drive.google.com/drive/folders/1raSJVthYJBzqZZeH6z1FS2IZFCEK0FG-?usp=sharing" TargetMode="External"/><Relationship Id="rId149" Type="http://schemas.openxmlformats.org/officeDocument/2006/relationships/hyperlink" Target="https://docs.google.com/presentation/d/1y04Ih9jYRqdz4S0P0QGHun1UoF0s95BKY1RInVcI7bw/edit?usp=sharing" TargetMode="External"/><Relationship Id="rId4" Type="http://schemas.openxmlformats.org/officeDocument/2006/relationships/hyperlink" Target="https://news.google.com/rss/search?q=selfiebooth&amp;hl=en-US&amp;gl=US&amp;ceid=US:en" TargetMode="External"/><Relationship Id="rId148" Type="http://schemas.openxmlformats.org/officeDocument/2006/relationships/hyperlink" Target="https://docs.google.com/document/d/1mfuM1uCTMbFyDHqm1YkRHiQCyIMBAKQ4kSElbg5HiE4/view" TargetMode="External"/><Relationship Id="rId269" Type="http://schemas.openxmlformats.org/officeDocument/2006/relationships/hyperlink" Target="https://docs.google.com/presentation/d/19zgwB3F6KJ6iO_vCVHBLWsQxgR4ZPjeJjwbNPOjgXtM/edit?usp=sharing" TargetMode="External"/><Relationship Id="rId9" Type="http://schemas.openxmlformats.org/officeDocument/2006/relationships/hyperlink" Target="https://drive.google.com/file/d/1fjLSE3GQ-EjVn--uYMK2HHabAoLkXzXz/view?usp=sharing" TargetMode="External"/><Relationship Id="rId143" Type="http://schemas.openxmlformats.org/officeDocument/2006/relationships/hyperlink" Target="https://docs.google.com/presentation/d/13IMTvMMiZmltHejYBFmPH9lzQv89RDja8EPWotbC7yg/pub?start=true&amp;loop=true&amp;delayms=3000" TargetMode="External"/><Relationship Id="rId264" Type="http://schemas.openxmlformats.org/officeDocument/2006/relationships/hyperlink" Target="https://docs.google.com/presentation/d/1UudTNDJbeUjFeUnVQjcEeqxUGrL7CmNS7QPIF2u_56s/view" TargetMode="External"/><Relationship Id="rId385" Type="http://schemas.openxmlformats.org/officeDocument/2006/relationships/hyperlink" Target="https://docs.google.com/presentation/d/18xvizthgRIrk98qsfLLgNR6rgS5W27GfGBTIPLJvttk/edit?usp=sharing" TargetMode="External"/><Relationship Id="rId142" Type="http://schemas.openxmlformats.org/officeDocument/2006/relationships/hyperlink" Target="https://docs.google.com/presentation/d/13IMTvMMiZmltHejYBFmPH9lzQv89RDja8EPWotbC7yg/edit?usp=sharing" TargetMode="External"/><Relationship Id="rId263" Type="http://schemas.openxmlformats.org/officeDocument/2006/relationships/hyperlink" Target="https://docs.google.com/presentation/d/1UudTNDJbeUjFeUnVQjcEeqxUGrL7CmNS7QPIF2u_56s/pub?start=true&amp;loop=true&amp;delayms=3000" TargetMode="External"/><Relationship Id="rId384" Type="http://schemas.openxmlformats.org/officeDocument/2006/relationships/hyperlink" Target="https://docs.google.com/document/d/1mcSjhylXgMNIMe8BEwiVa2qIg0vlEcvxaadsau4rB-U/view" TargetMode="External"/><Relationship Id="rId141" Type="http://schemas.openxmlformats.org/officeDocument/2006/relationships/hyperlink" Target="https://docs.google.com/document/d/1e2Ir5TnKu7Be2O8VU3zys8wjGpgl4voBPpF6RLFp06A/view" TargetMode="External"/><Relationship Id="rId262" Type="http://schemas.openxmlformats.org/officeDocument/2006/relationships/hyperlink" Target="https://docs.google.com/presentation/d/1UudTNDJbeUjFeUnVQjcEeqxUGrL7CmNS7QPIF2u_56s/edit?usp=sharing" TargetMode="External"/><Relationship Id="rId383" Type="http://schemas.openxmlformats.org/officeDocument/2006/relationships/hyperlink" Target="https://docs.google.com/document/d/1mcSjhylXgMNIMe8BEwiVa2qIg0vlEcvxaadsau4rB-U/pub" TargetMode="External"/><Relationship Id="rId140" Type="http://schemas.openxmlformats.org/officeDocument/2006/relationships/hyperlink" Target="https://docs.google.com/document/d/1e2Ir5TnKu7Be2O8VU3zys8wjGpgl4voBPpF6RLFp06A/pub" TargetMode="External"/><Relationship Id="rId261" Type="http://schemas.openxmlformats.org/officeDocument/2006/relationships/hyperlink" Target="https://docs.google.com/document/d/1JZpewM-9eo2_TkPLO7tt-QWnVTyupOCUrDcEBkEHPmo/view" TargetMode="External"/><Relationship Id="rId382" Type="http://schemas.openxmlformats.org/officeDocument/2006/relationships/hyperlink" Target="https://docs.google.com/document/d/1mcSjhylXgMNIMe8BEwiVa2qIg0vlEcvxaadsau4rB-U/edit?usp=sharing" TargetMode="External"/><Relationship Id="rId5" Type="http://schemas.openxmlformats.org/officeDocument/2006/relationships/hyperlink" Target="https://drive.google.com/drive/folders/1djiRgec5TtQJnVCLOTHXbRMGT7AsebHv?usp=sharing" TargetMode="External"/><Relationship Id="rId147" Type="http://schemas.openxmlformats.org/officeDocument/2006/relationships/hyperlink" Target="https://docs.google.com/document/d/1mfuM1uCTMbFyDHqm1YkRHiQCyIMBAKQ4kSElbg5HiE4/pub" TargetMode="External"/><Relationship Id="rId268" Type="http://schemas.openxmlformats.org/officeDocument/2006/relationships/hyperlink" Target="https://docs.google.com/document/d/1YhhIX-4ydS4DW_FfpETlk1gCc0SG_oKEiuLslMJrnfU/view" TargetMode="External"/><Relationship Id="rId389" Type="http://schemas.openxmlformats.org/officeDocument/2006/relationships/hyperlink" Target="https://sites.google.com/view/lucky-frog-photo-booth-photo/home" TargetMode="External"/><Relationship Id="rId6" Type="http://schemas.openxmlformats.org/officeDocument/2006/relationships/hyperlink" Target="https://drive.google.com/drive/folders/1nZbzbpQj1htU5owmVlq-G0acXo08Tt9-?usp=sharing" TargetMode="External"/><Relationship Id="rId146" Type="http://schemas.openxmlformats.org/officeDocument/2006/relationships/hyperlink" Target="https://docs.google.com/document/d/1mfuM1uCTMbFyDHqm1YkRHiQCyIMBAKQ4kSElbg5HiE4/edit?usp=sharing" TargetMode="External"/><Relationship Id="rId267" Type="http://schemas.openxmlformats.org/officeDocument/2006/relationships/hyperlink" Target="https://docs.google.com/document/d/1YhhIX-4ydS4DW_FfpETlk1gCc0SG_oKEiuLslMJrnfU/pub" TargetMode="External"/><Relationship Id="rId388" Type="http://schemas.openxmlformats.org/officeDocument/2006/relationships/hyperlink" Target="https://docs.google.com/presentation/d/18xvizthgRIrk98qsfLLgNR6rgS5W27GfGBTIPLJvttk/htmlpresent" TargetMode="External"/><Relationship Id="rId7" Type="http://schemas.openxmlformats.org/officeDocument/2006/relationships/hyperlink" Target="https://drive.google.com/drive/folders/1dn6LvpWAxTwwWOlBTZj9FLIs4TrOGYiV?usp=sharing" TargetMode="External"/><Relationship Id="rId145" Type="http://schemas.openxmlformats.org/officeDocument/2006/relationships/hyperlink" Target="https://docs.google.com/presentation/d/13IMTvMMiZmltHejYBFmPH9lzQv89RDja8EPWotbC7yg/htmlpresent" TargetMode="External"/><Relationship Id="rId266" Type="http://schemas.openxmlformats.org/officeDocument/2006/relationships/hyperlink" Target="https://docs.google.com/document/d/1YhhIX-4ydS4DW_FfpETlk1gCc0SG_oKEiuLslMJrnfU/edit?usp=sharing" TargetMode="External"/><Relationship Id="rId387" Type="http://schemas.openxmlformats.org/officeDocument/2006/relationships/hyperlink" Target="https://docs.google.com/presentation/d/18xvizthgRIrk98qsfLLgNR6rgS5W27GfGBTIPLJvttk/view" TargetMode="External"/><Relationship Id="rId8" Type="http://schemas.openxmlformats.org/officeDocument/2006/relationships/hyperlink" Target="https://drive.google.com/drive/folders/1IrVa5W5A-6sco73c2-j1dZbsepB3qWFl?usp=sharing" TargetMode="External"/><Relationship Id="rId144" Type="http://schemas.openxmlformats.org/officeDocument/2006/relationships/hyperlink" Target="https://docs.google.com/presentation/d/13IMTvMMiZmltHejYBFmPH9lzQv89RDja8EPWotbC7yg/view" TargetMode="External"/><Relationship Id="rId265" Type="http://schemas.openxmlformats.org/officeDocument/2006/relationships/hyperlink" Target="https://docs.google.com/presentation/d/1UudTNDJbeUjFeUnVQjcEeqxUGrL7CmNS7QPIF2u_56s/htmlpresent" TargetMode="External"/><Relationship Id="rId386" Type="http://schemas.openxmlformats.org/officeDocument/2006/relationships/hyperlink" Target="https://docs.google.com/presentation/d/18xvizthgRIrk98qsfLLgNR6rgS5W27GfGBTIPLJvttk/pub?start=true&amp;loop=true&amp;delayms=3000" TargetMode="External"/><Relationship Id="rId260" Type="http://schemas.openxmlformats.org/officeDocument/2006/relationships/hyperlink" Target="https://docs.google.com/document/d/1JZpewM-9eo2_TkPLO7tt-QWnVTyupOCUrDcEBkEHPmo/pub" TargetMode="External"/><Relationship Id="rId381" Type="http://schemas.openxmlformats.org/officeDocument/2006/relationships/hyperlink" Target="https://docs.google.com/presentation/d/1g9JfDFBDQokZI0ZOl9vl8f95aP1R2PHk5R0lc6DBWCA/htmlpresent" TargetMode="External"/><Relationship Id="rId380" Type="http://schemas.openxmlformats.org/officeDocument/2006/relationships/hyperlink" Target="https://docs.google.com/presentation/d/1g9JfDFBDQokZI0ZOl9vl8f95aP1R2PHk5R0lc6DBWCA/view" TargetMode="External"/><Relationship Id="rId139" Type="http://schemas.openxmlformats.org/officeDocument/2006/relationships/hyperlink" Target="https://docs.google.com/document/d/1e2Ir5TnKu7Be2O8VU3zys8wjGpgl4voBPpF6RLFp06A/edit?usp=sharing" TargetMode="External"/><Relationship Id="rId138" Type="http://schemas.openxmlformats.org/officeDocument/2006/relationships/hyperlink" Target="https://drive.google.com/file/d/1E_nOuyCsC1GarzqSTt240c6957lvYyfO/view?usp=sharing" TargetMode="External"/><Relationship Id="rId259" Type="http://schemas.openxmlformats.org/officeDocument/2006/relationships/hyperlink" Target="https://docs.google.com/document/d/1JZpewM-9eo2_TkPLO7tt-QWnVTyupOCUrDcEBkEHPmo/edit?usp=sharing" TargetMode="External"/><Relationship Id="rId137" Type="http://schemas.openxmlformats.org/officeDocument/2006/relationships/hyperlink" Target="https://drive.google.com/file/d/15ZjBkGYqRvEq9KMRxHcE-SqLP2REBRmS/view?usp=sharing" TargetMode="External"/><Relationship Id="rId258" Type="http://schemas.openxmlformats.org/officeDocument/2006/relationships/hyperlink" Target="https://docs.google.com/presentation/d/12p54sng-nYoFe0Q-8XlUBrgquzYikaaJb3hhGh95ZlU/htmlpresent" TargetMode="External"/><Relationship Id="rId379" Type="http://schemas.openxmlformats.org/officeDocument/2006/relationships/hyperlink" Target="https://docs.google.com/presentation/d/1g9JfDFBDQokZI0ZOl9vl8f95aP1R2PHk5R0lc6DBWCA/pub?start=true&amp;loop=true&amp;delayms=3000" TargetMode="External"/><Relationship Id="rId132" Type="http://schemas.openxmlformats.org/officeDocument/2006/relationships/hyperlink" Target="https://sites.google.com/view/360videoboothrentallosangeles/home" TargetMode="External"/><Relationship Id="rId253" Type="http://schemas.openxmlformats.org/officeDocument/2006/relationships/hyperlink" Target="https://docs.google.com/document/d/1eAcTCmFf-18F2MbKz8GOdxDgbcPY59CfxxETiAgyBVM/pub" TargetMode="External"/><Relationship Id="rId374" Type="http://schemas.openxmlformats.org/officeDocument/2006/relationships/hyperlink" Target="https://docs.google.com/presentation/d/12TDiQpyZz5XrqallxPaIxt5unM9A3PD7rEKxQjE12qM/htmlpresent" TargetMode="External"/><Relationship Id="rId495" Type="http://schemas.openxmlformats.org/officeDocument/2006/relationships/hyperlink" Target="https://docs.google.com/document/d/1J2NEl47hmB0N_EvOzrFt0yLmWePBMC2euTrNbSoEoiY/pub" TargetMode="External"/><Relationship Id="rId131" Type="http://schemas.openxmlformats.org/officeDocument/2006/relationships/hyperlink" Target="https://sites.google.com/view/lucky-frog-photo-booth-photo/home" TargetMode="External"/><Relationship Id="rId252" Type="http://schemas.openxmlformats.org/officeDocument/2006/relationships/hyperlink" Target="https://docs.google.com/document/d/1eAcTCmFf-18F2MbKz8GOdxDgbcPY59CfxxETiAgyBVM/edit?usp=sharing" TargetMode="External"/><Relationship Id="rId373" Type="http://schemas.openxmlformats.org/officeDocument/2006/relationships/hyperlink" Target="https://docs.google.com/presentation/d/12TDiQpyZz5XrqallxPaIxt5unM9A3PD7rEKxQjE12qM/view" TargetMode="External"/><Relationship Id="rId494" Type="http://schemas.openxmlformats.org/officeDocument/2006/relationships/hyperlink" Target="https://docs.google.com/document/d/1J2NEl47hmB0N_EvOzrFt0yLmWePBMC2euTrNbSoEoiY/edit?usp=sharing" TargetMode="External"/><Relationship Id="rId130" Type="http://schemas.openxmlformats.org/officeDocument/2006/relationships/hyperlink" Target="https://docs.google.com/presentation/d/1A1Vmzz2iXYK6gSHRrMnwwv5EU5K7ywhoGecoZ_bZmSc/htmlpresent" TargetMode="External"/><Relationship Id="rId251" Type="http://schemas.openxmlformats.org/officeDocument/2006/relationships/hyperlink" Target="https://drive.google.com/file/d/1lmh5KGrxy4y9wk5mxLRauJCXKBV8h7vS/view?usp=sharing" TargetMode="External"/><Relationship Id="rId372" Type="http://schemas.openxmlformats.org/officeDocument/2006/relationships/hyperlink" Target="https://docs.google.com/presentation/d/12TDiQpyZz5XrqallxPaIxt5unM9A3PD7rEKxQjE12qM/pub?start=true&amp;loop=true&amp;delayms=3000" TargetMode="External"/><Relationship Id="rId493" Type="http://schemas.openxmlformats.org/officeDocument/2006/relationships/hyperlink" Target="https://docs.google.com/presentation/d/1EqJeHrBCpUQyQCPPjqMPZSiOMQhk25eza5imgXBxmAA/htmlpresent" TargetMode="External"/><Relationship Id="rId250" Type="http://schemas.openxmlformats.org/officeDocument/2006/relationships/hyperlink" Target="https://drive.google.com/file/d/10HW4YJkgSMfcFAj5Y5cfhvgjM4YMf1ca/view?usp=sharing" TargetMode="External"/><Relationship Id="rId371" Type="http://schemas.openxmlformats.org/officeDocument/2006/relationships/hyperlink" Target="https://docs.google.com/presentation/d/12TDiQpyZz5XrqallxPaIxt5unM9A3PD7rEKxQjE12qM/edit?usp=sharing" TargetMode="External"/><Relationship Id="rId492" Type="http://schemas.openxmlformats.org/officeDocument/2006/relationships/hyperlink" Target="https://docs.google.com/presentation/d/1EqJeHrBCpUQyQCPPjqMPZSiOMQhk25eza5imgXBxmAA/view" TargetMode="External"/><Relationship Id="rId136" Type="http://schemas.openxmlformats.org/officeDocument/2006/relationships/hyperlink" Target="https://drive.google.com/file/d/1v0jWh9vGUjN8_DpToCicpEXPoUxy6Om5/view?usp=sharing" TargetMode="External"/><Relationship Id="rId257" Type="http://schemas.openxmlformats.org/officeDocument/2006/relationships/hyperlink" Target="https://docs.google.com/presentation/d/12p54sng-nYoFe0Q-8XlUBrgquzYikaaJb3hhGh95ZlU/view" TargetMode="External"/><Relationship Id="rId378" Type="http://schemas.openxmlformats.org/officeDocument/2006/relationships/hyperlink" Target="https://docs.google.com/presentation/d/1g9JfDFBDQokZI0ZOl9vl8f95aP1R2PHk5R0lc6DBWCA/edit?usp=sharing" TargetMode="External"/><Relationship Id="rId499" Type="http://schemas.openxmlformats.org/officeDocument/2006/relationships/hyperlink" Target="https://docs.google.com/presentation/d/1UW5-PSKNHBDxzLXwmiQyzmkqlIPlsOpdRXlSHNyi7MY/view" TargetMode="External"/><Relationship Id="rId135" Type="http://schemas.openxmlformats.org/officeDocument/2006/relationships/hyperlink" Target="https://sites.google.com/view/vogue-booth-costa-mesa/home" TargetMode="External"/><Relationship Id="rId256" Type="http://schemas.openxmlformats.org/officeDocument/2006/relationships/hyperlink" Target="https://docs.google.com/presentation/d/12p54sng-nYoFe0Q-8XlUBrgquzYikaaJb3hhGh95ZlU/pub?start=true&amp;loop=true&amp;delayms=3000" TargetMode="External"/><Relationship Id="rId377" Type="http://schemas.openxmlformats.org/officeDocument/2006/relationships/hyperlink" Target="https://docs.google.com/document/d/1xWdVI8Olulkd1VzNHn7ZHqxLcU7A5tgA1DT1zuTdMsw/view" TargetMode="External"/><Relationship Id="rId498" Type="http://schemas.openxmlformats.org/officeDocument/2006/relationships/hyperlink" Target="https://docs.google.com/presentation/d/1UW5-PSKNHBDxzLXwmiQyzmkqlIPlsOpdRXlSHNyi7MY/pub?start=true&amp;loop=true&amp;delayms=3000" TargetMode="External"/><Relationship Id="rId134" Type="http://schemas.openxmlformats.org/officeDocument/2006/relationships/hyperlink" Target="https://sites.google.com/view/glamboothmissionviejo/home" TargetMode="External"/><Relationship Id="rId255" Type="http://schemas.openxmlformats.org/officeDocument/2006/relationships/hyperlink" Target="https://docs.google.com/presentation/d/12p54sng-nYoFe0Q-8XlUBrgquzYikaaJb3hhGh95ZlU/edit?usp=sharing" TargetMode="External"/><Relationship Id="rId376" Type="http://schemas.openxmlformats.org/officeDocument/2006/relationships/hyperlink" Target="https://docs.google.com/document/d/1xWdVI8Olulkd1VzNHn7ZHqxLcU7A5tgA1DT1zuTdMsw/pub" TargetMode="External"/><Relationship Id="rId497" Type="http://schemas.openxmlformats.org/officeDocument/2006/relationships/hyperlink" Target="https://docs.google.com/presentation/d/1UW5-PSKNHBDxzLXwmiQyzmkqlIPlsOpdRXlSHNyi7MY/edit?usp=sharing" TargetMode="External"/><Relationship Id="rId133" Type="http://schemas.openxmlformats.org/officeDocument/2006/relationships/hyperlink" Target="https://sites.google.com/view/luckyfrogphotoboothrental/home" TargetMode="External"/><Relationship Id="rId254" Type="http://schemas.openxmlformats.org/officeDocument/2006/relationships/hyperlink" Target="https://docs.google.com/document/d/1eAcTCmFf-18F2MbKz8GOdxDgbcPY59CfxxETiAgyBVM/view" TargetMode="External"/><Relationship Id="rId375" Type="http://schemas.openxmlformats.org/officeDocument/2006/relationships/hyperlink" Target="https://docs.google.com/document/d/1xWdVI8Olulkd1VzNHn7ZHqxLcU7A5tgA1DT1zuTdMsw/edit?usp=sharing" TargetMode="External"/><Relationship Id="rId496" Type="http://schemas.openxmlformats.org/officeDocument/2006/relationships/hyperlink" Target="https://docs.google.com/document/d/1J2NEl47hmB0N_EvOzrFt0yLmWePBMC2euTrNbSoEoiY/view" TargetMode="External"/><Relationship Id="rId172" Type="http://schemas.openxmlformats.org/officeDocument/2006/relationships/hyperlink" Target="https://docs.google.com/presentation/d/11u3_7f9QXhi0pALoR33NA6gD3VbrCToXoEkEstIFxiU/pub?start=true&amp;loop=true&amp;delayms=3000" TargetMode="External"/><Relationship Id="rId293" Type="http://schemas.openxmlformats.org/officeDocument/2006/relationships/hyperlink" Target="https://docs.google.com/presentation/d/1wHG4qWFIxFtC3Gb11n7Riz_mQV7qVMs8cMbTX0GmtmQ/view" TargetMode="External"/><Relationship Id="rId171" Type="http://schemas.openxmlformats.org/officeDocument/2006/relationships/hyperlink" Target="https://docs.google.com/presentation/d/11u3_7f9QXhi0pALoR33NA6gD3VbrCToXoEkEstIFxiU/edit?usp=sharing" TargetMode="External"/><Relationship Id="rId292" Type="http://schemas.openxmlformats.org/officeDocument/2006/relationships/hyperlink" Target="https://docs.google.com/presentation/d/1wHG4qWFIxFtC3Gb11n7Riz_mQV7qVMs8cMbTX0GmtmQ/pub?start=true&amp;loop=true&amp;delayms=3000" TargetMode="External"/><Relationship Id="rId170" Type="http://schemas.openxmlformats.org/officeDocument/2006/relationships/hyperlink" Target="https://docs.google.com/document/d/1RN8SVtUUCtDxZvAWf9Jv2mKrVArXbPa4KRDcE1NmsQw/view" TargetMode="External"/><Relationship Id="rId291" Type="http://schemas.openxmlformats.org/officeDocument/2006/relationships/hyperlink" Target="https://docs.google.com/presentation/d/1wHG4qWFIxFtC3Gb11n7Riz_mQV7qVMs8cMbTX0GmtmQ/edit?usp=sharing" TargetMode="External"/><Relationship Id="rId290" Type="http://schemas.openxmlformats.org/officeDocument/2006/relationships/hyperlink" Target="https://docs.google.com/document/d/1tcIfvAbtc-hJb-_8Rna5wSfr3Hsri1mnYQJlFDLJyTY/view" TargetMode="External"/><Relationship Id="rId165" Type="http://schemas.openxmlformats.org/officeDocument/2006/relationships/hyperlink" Target="https://drive.google.com/file/d/1Jutf-a8H4I9YOd_0PefAITbX8uGMzcD-/view?usp=sharing" TargetMode="External"/><Relationship Id="rId286" Type="http://schemas.openxmlformats.org/officeDocument/2006/relationships/hyperlink" Target="https://docs.google.com/presentation/d/1vnIf8fF4CUq5PunKhDFvLTxPlCltQ3w75VYPEUOsfZE/view" TargetMode="External"/><Relationship Id="rId164" Type="http://schemas.openxmlformats.org/officeDocument/2006/relationships/hyperlink" Target="https://sites.google.com/view/vogue-booth-costa-mesa/home" TargetMode="External"/><Relationship Id="rId285" Type="http://schemas.openxmlformats.org/officeDocument/2006/relationships/hyperlink" Target="https://docs.google.com/presentation/d/1vnIf8fF4CUq5PunKhDFvLTxPlCltQ3w75VYPEUOsfZE/pub?start=true&amp;loop=true&amp;delayms=3000" TargetMode="External"/><Relationship Id="rId163" Type="http://schemas.openxmlformats.org/officeDocument/2006/relationships/hyperlink" Target="https://sites.google.com/view/glamboothmissionviejo/home" TargetMode="External"/><Relationship Id="rId284" Type="http://schemas.openxmlformats.org/officeDocument/2006/relationships/hyperlink" Target="https://docs.google.com/presentation/d/1vnIf8fF4CUq5PunKhDFvLTxPlCltQ3w75VYPEUOsfZE/edit?usp=sharing" TargetMode="External"/><Relationship Id="rId162" Type="http://schemas.openxmlformats.org/officeDocument/2006/relationships/hyperlink" Target="https://sites.google.com/view/luckyfrogphotoboothrental/home" TargetMode="External"/><Relationship Id="rId283" Type="http://schemas.openxmlformats.org/officeDocument/2006/relationships/hyperlink" Target="https://docs.google.com/document/d/1us7vMpXcGxs_ap-SqIN64YvUvUJARe1Z0ffdSG_Jh-U/view" TargetMode="External"/><Relationship Id="rId169" Type="http://schemas.openxmlformats.org/officeDocument/2006/relationships/hyperlink" Target="https://docs.google.com/document/d/1RN8SVtUUCtDxZvAWf9Jv2mKrVArXbPa4KRDcE1NmsQw/pub" TargetMode="External"/><Relationship Id="rId168" Type="http://schemas.openxmlformats.org/officeDocument/2006/relationships/hyperlink" Target="https://docs.google.com/document/d/1RN8SVtUUCtDxZvAWf9Jv2mKrVArXbPa4KRDcE1NmsQw/edit?usp=sharing" TargetMode="External"/><Relationship Id="rId289" Type="http://schemas.openxmlformats.org/officeDocument/2006/relationships/hyperlink" Target="https://docs.google.com/document/d/1tcIfvAbtc-hJb-_8Rna5wSfr3Hsri1mnYQJlFDLJyTY/pub" TargetMode="External"/><Relationship Id="rId167" Type="http://schemas.openxmlformats.org/officeDocument/2006/relationships/hyperlink" Target="https://drive.google.com/file/d/1IZK4dlWTbRHmPkAgFPw59kJ6_GAt-D2a/view?usp=sharing" TargetMode="External"/><Relationship Id="rId288" Type="http://schemas.openxmlformats.org/officeDocument/2006/relationships/hyperlink" Target="https://docs.google.com/document/d/1tcIfvAbtc-hJb-_8Rna5wSfr3Hsri1mnYQJlFDLJyTY/edit?usp=sharing" TargetMode="External"/><Relationship Id="rId166" Type="http://schemas.openxmlformats.org/officeDocument/2006/relationships/hyperlink" Target="https://drive.google.com/file/d/1Ekr0qHF9m9zB_4MLQtuwjoOC_3vkbyLD/view?usp=sharing" TargetMode="External"/><Relationship Id="rId287" Type="http://schemas.openxmlformats.org/officeDocument/2006/relationships/hyperlink" Target="https://docs.google.com/presentation/d/1vnIf8fF4CUq5PunKhDFvLTxPlCltQ3w75VYPEUOsfZE/htmlpresent" TargetMode="External"/><Relationship Id="rId161" Type="http://schemas.openxmlformats.org/officeDocument/2006/relationships/hyperlink" Target="https://sites.google.com/view/360videoboothrentallosangeles/home" TargetMode="External"/><Relationship Id="rId282" Type="http://schemas.openxmlformats.org/officeDocument/2006/relationships/hyperlink" Target="https://docs.google.com/document/d/1us7vMpXcGxs_ap-SqIN64YvUvUJARe1Z0ffdSG_Jh-U/pub" TargetMode="External"/><Relationship Id="rId160" Type="http://schemas.openxmlformats.org/officeDocument/2006/relationships/hyperlink" Target="https://sites.google.com/view/lucky-frog-photo-booth-photo/home" TargetMode="External"/><Relationship Id="rId281" Type="http://schemas.openxmlformats.org/officeDocument/2006/relationships/hyperlink" Target="https://docs.google.com/document/d/1us7vMpXcGxs_ap-SqIN64YvUvUJARe1Z0ffdSG_Jh-U/edit?usp=sharing" TargetMode="External"/><Relationship Id="rId280" Type="http://schemas.openxmlformats.org/officeDocument/2006/relationships/hyperlink" Target="https://drive.google.com/file/d/1KM1QWVnYGtCXNFLIxm-SL0VMbzSMZpvp/view?usp=sharing" TargetMode="External"/><Relationship Id="rId159" Type="http://schemas.openxmlformats.org/officeDocument/2006/relationships/hyperlink" Target="https://docs.google.com/presentation/d/1bWcMb4qzeqxG3Q033DSOBIvpc39T3qDVJaNdI5YQbwg/htmlpresent" TargetMode="External"/><Relationship Id="rId154" Type="http://schemas.openxmlformats.org/officeDocument/2006/relationships/hyperlink" Target="https://docs.google.com/document/d/1XzgL3jvTFs-hUZqZGTsxFdgY8cVKo2Co2mwA1i_xw3o/pub" TargetMode="External"/><Relationship Id="rId275" Type="http://schemas.openxmlformats.org/officeDocument/2006/relationships/hyperlink" Target="https://sites.google.com/view/luckyfrogphotoboothrental/home" TargetMode="External"/><Relationship Id="rId396" Type="http://schemas.openxmlformats.org/officeDocument/2006/relationships/hyperlink" Target="https://drive.google.com/file/d/1sBoxcrm5djXx7kTV0AscPPls8daI80FG/view?usp=sharing" TargetMode="External"/><Relationship Id="rId153" Type="http://schemas.openxmlformats.org/officeDocument/2006/relationships/hyperlink" Target="https://docs.google.com/document/d/1XzgL3jvTFs-hUZqZGTsxFdgY8cVKo2Co2mwA1i_xw3o/edit?usp=sharing" TargetMode="External"/><Relationship Id="rId274" Type="http://schemas.openxmlformats.org/officeDocument/2006/relationships/hyperlink" Target="https://sites.google.com/view/360videoboothrentallosangeles/home" TargetMode="External"/><Relationship Id="rId395" Type="http://schemas.openxmlformats.org/officeDocument/2006/relationships/hyperlink" Target="https://drive.google.com/file/d/16gNn978kZYZPGU0l5cvsyRpJ7eni-pRA/view?usp=sharing" TargetMode="External"/><Relationship Id="rId152" Type="http://schemas.openxmlformats.org/officeDocument/2006/relationships/hyperlink" Target="https://docs.google.com/presentation/d/1y04Ih9jYRqdz4S0P0QGHun1UoF0s95BKY1RInVcI7bw/htmlpresent" TargetMode="External"/><Relationship Id="rId273" Type="http://schemas.openxmlformats.org/officeDocument/2006/relationships/hyperlink" Target="https://sites.google.com/view/lucky-frog-photo-booth-photo/home" TargetMode="External"/><Relationship Id="rId394" Type="http://schemas.openxmlformats.org/officeDocument/2006/relationships/hyperlink" Target="https://drive.google.com/file/d/17apglBvDd2swTIC-Cn_LKGAlrH_FnOGb/view?usp=sharing" TargetMode="External"/><Relationship Id="rId151" Type="http://schemas.openxmlformats.org/officeDocument/2006/relationships/hyperlink" Target="https://docs.google.com/presentation/d/1y04Ih9jYRqdz4S0P0QGHun1UoF0s95BKY1RInVcI7bw/view" TargetMode="External"/><Relationship Id="rId272" Type="http://schemas.openxmlformats.org/officeDocument/2006/relationships/hyperlink" Target="https://docs.google.com/presentation/d/19zgwB3F6KJ6iO_vCVHBLWsQxgR4ZPjeJjwbNPOjgXtM/htmlpresent" TargetMode="External"/><Relationship Id="rId393" Type="http://schemas.openxmlformats.org/officeDocument/2006/relationships/hyperlink" Target="https://sites.google.com/view/vogue-booth-costa-mesa/home" TargetMode="External"/><Relationship Id="rId158" Type="http://schemas.openxmlformats.org/officeDocument/2006/relationships/hyperlink" Target="https://docs.google.com/presentation/d/1bWcMb4qzeqxG3Q033DSOBIvpc39T3qDVJaNdI5YQbwg/view" TargetMode="External"/><Relationship Id="rId279" Type="http://schemas.openxmlformats.org/officeDocument/2006/relationships/hyperlink" Target="https://drive.google.com/file/d/1p6WlkOQR6ILisort0G2O5P8cDqpbSUFZ/view?usp=sharing" TargetMode="External"/><Relationship Id="rId157" Type="http://schemas.openxmlformats.org/officeDocument/2006/relationships/hyperlink" Target="https://docs.google.com/presentation/d/1bWcMb4qzeqxG3Q033DSOBIvpc39T3qDVJaNdI5YQbwg/pub?start=true&amp;loop=true&amp;delayms=3000" TargetMode="External"/><Relationship Id="rId278" Type="http://schemas.openxmlformats.org/officeDocument/2006/relationships/hyperlink" Target="https://drive.google.com/file/d/1a4Mw_ghNPpej303RDV79L-2YuMSmg_rb/view?usp=sharing" TargetMode="External"/><Relationship Id="rId399" Type="http://schemas.openxmlformats.org/officeDocument/2006/relationships/hyperlink" Target="https://docs.google.com/document/d/1Q99tO_en33-aKC8QCvRoqIpzorU-GyWt-EhLwoRQ0yk/view" TargetMode="External"/><Relationship Id="rId156" Type="http://schemas.openxmlformats.org/officeDocument/2006/relationships/hyperlink" Target="https://docs.google.com/presentation/d/1bWcMb4qzeqxG3Q033DSOBIvpc39T3qDVJaNdI5YQbwg/edit?usp=sharing" TargetMode="External"/><Relationship Id="rId277" Type="http://schemas.openxmlformats.org/officeDocument/2006/relationships/hyperlink" Target="https://sites.google.com/view/vogue-booth-costa-mesa/home" TargetMode="External"/><Relationship Id="rId398" Type="http://schemas.openxmlformats.org/officeDocument/2006/relationships/hyperlink" Target="https://docs.google.com/document/d/1Q99tO_en33-aKC8QCvRoqIpzorU-GyWt-EhLwoRQ0yk/pub" TargetMode="External"/><Relationship Id="rId155" Type="http://schemas.openxmlformats.org/officeDocument/2006/relationships/hyperlink" Target="https://docs.google.com/document/d/1XzgL3jvTFs-hUZqZGTsxFdgY8cVKo2Co2mwA1i_xw3o/view" TargetMode="External"/><Relationship Id="rId276" Type="http://schemas.openxmlformats.org/officeDocument/2006/relationships/hyperlink" Target="https://sites.google.com/view/glamboothmissionviejo/home" TargetMode="External"/><Relationship Id="rId397" Type="http://schemas.openxmlformats.org/officeDocument/2006/relationships/hyperlink" Target="https://docs.google.com/document/d/1Q99tO_en33-aKC8QCvRoqIpzorU-GyWt-EhLwoRQ0yk/edit?usp=sharing" TargetMode="External"/><Relationship Id="rId40" Type="http://schemas.openxmlformats.org/officeDocument/2006/relationships/hyperlink" Target="https://www.google.com/calendar/event?eid=b2kycGVhdTFqNG4xZ2k4dmNkOHE5aXFsNmMgYTc4ZjIxNDBlYWY3NzZkNmMzNGUyMTA0ODY1NDY5MzJjMDgxNzQ1MjA4ZjJkZDlmNmFjYTY4ZmM3NTNmOWE2OEBncm91cC5jYWxlbmRhci5nb29nbGUuY29t" TargetMode="External"/><Relationship Id="rId42" Type="http://schemas.openxmlformats.org/officeDocument/2006/relationships/hyperlink" Target="https://www.google.com/calendar/event?eid=bThjYTd1cmpkZnFnMzdoZjhnY24wNzVkZGMgYTc4ZjIxNDBlYWY3NzZkNmMzNGUyMTA0ODY1NDY5MzJjMDgxNzQ1MjA4ZjJkZDlmNmFjYTY4ZmM3NTNmOWE2OEBncm91cC5jYWxlbmRhci5nb29nbGUuY29t" TargetMode="External"/><Relationship Id="rId41" Type="http://schemas.openxmlformats.org/officeDocument/2006/relationships/hyperlink" Target="https://www.google.com/calendar/event?eid=bDhrdTFibG9tOXIydGk1cmRrNzRjbzhudW8gYTc4ZjIxNDBlYWY3NzZkNmMzNGUyMTA0ODY1NDY5MzJjMDgxNzQ1MjA4ZjJkZDlmNmFjYTY4ZmM3NTNmOWE2OEBncm91cC5jYWxlbmRhci5nb29nbGUuY29t" TargetMode="External"/><Relationship Id="rId44" Type="http://schemas.openxmlformats.org/officeDocument/2006/relationships/hyperlink" Target="https://docs.google.com/spreadsheets/d/1P84aISHMzk9weYNCJV2dIyEqFNbrAMFsV-2IPt3UQtk/edit" TargetMode="External"/><Relationship Id="rId43" Type="http://schemas.openxmlformats.org/officeDocument/2006/relationships/hyperlink" Target="https://docs.google.com/spreadsheets/d/1P84aISHMzk9weYNCJV2dIyEqFNbrAMFsV-2IPt3UQtk/edit" TargetMode="External"/><Relationship Id="rId46" Type="http://schemas.openxmlformats.org/officeDocument/2006/relationships/hyperlink" Target="https://docs.google.com/spreadsheets/d/1P84aISHMzk9weYNCJV2dIyEqFNbrAMFsV-2IPt3UQtk/edit" TargetMode="External"/><Relationship Id="rId45" Type="http://schemas.openxmlformats.org/officeDocument/2006/relationships/hyperlink" Target="https://docs.google.com/spreadsheets/d/1P84aISHMzk9weYNCJV2dIyEqFNbrAMFsV-2IPt3UQtk/edit" TargetMode="External"/><Relationship Id="rId509" Type="http://schemas.openxmlformats.org/officeDocument/2006/relationships/hyperlink" Target="https://docs.google.com/document/d/1g5gi1w9JXCkgWgMQMVYW5_iDRIepHEYqM4mtXxKFdzQ/pub" TargetMode="External"/><Relationship Id="rId508" Type="http://schemas.openxmlformats.org/officeDocument/2006/relationships/hyperlink" Target="https://docs.google.com/document/d/1g5gi1w9JXCkgWgMQMVYW5_iDRIepHEYqM4mtXxKFdzQ/edit?usp=sharing" TargetMode="External"/><Relationship Id="rId503" Type="http://schemas.openxmlformats.org/officeDocument/2006/relationships/hyperlink" Target="https://sites.google.com/view/luckyfrogphotoboothrental/home" TargetMode="External"/><Relationship Id="rId502" Type="http://schemas.openxmlformats.org/officeDocument/2006/relationships/hyperlink" Target="https://sites.google.com/view/360videoboothrentallosangeles/home" TargetMode="External"/><Relationship Id="rId501" Type="http://schemas.openxmlformats.org/officeDocument/2006/relationships/hyperlink" Target="https://sites.google.com/view/lucky-frog-photo-booth-photo/home" TargetMode="External"/><Relationship Id="rId500" Type="http://schemas.openxmlformats.org/officeDocument/2006/relationships/hyperlink" Target="https://docs.google.com/presentation/d/1UW5-PSKNHBDxzLXwmiQyzmkqlIPlsOpdRXlSHNyi7MY/htmlpresent" TargetMode="External"/><Relationship Id="rId507" Type="http://schemas.openxmlformats.org/officeDocument/2006/relationships/hyperlink" Target="https://drive.google.com/file/d/1C_lm0wohE6Rsky_q63B519Mn51KkkWc0/view?usp=sharing" TargetMode="External"/><Relationship Id="rId506" Type="http://schemas.openxmlformats.org/officeDocument/2006/relationships/hyperlink" Target="https://drive.google.com/file/d/1BEDoBqn7k_Dli5nihXv-ATQ6eGaw4rzi/view?usp=sharing" TargetMode="External"/><Relationship Id="rId505" Type="http://schemas.openxmlformats.org/officeDocument/2006/relationships/hyperlink" Target="https://sites.google.com/view/vogue-booth-costa-mesa/home" TargetMode="External"/><Relationship Id="rId504" Type="http://schemas.openxmlformats.org/officeDocument/2006/relationships/hyperlink" Target="https://sites.google.com/view/glamboothmissionviejo/home" TargetMode="External"/><Relationship Id="rId48" Type="http://schemas.openxmlformats.org/officeDocument/2006/relationships/hyperlink" Target="https://drive.google.com/drive/folders/1Kb2qgA6-adGhgz9Q2xZMVuxt2E7bS4im?usp=sharing" TargetMode="External"/><Relationship Id="rId47" Type="http://schemas.openxmlformats.org/officeDocument/2006/relationships/hyperlink" Target="https://docs.google.com/spreadsheets/d/1P84aISHMzk9weYNCJV2dIyEqFNbrAMFsV-2IPt3UQtk/edit" TargetMode="External"/><Relationship Id="rId49" Type="http://schemas.openxmlformats.org/officeDocument/2006/relationships/hyperlink" Target="https://drive.google.com/file/d/1_jH1LjasTy--QbveAhvMJy0rLNkWtC0d/view?usp=sharing" TargetMode="External"/><Relationship Id="rId31" Type="http://schemas.openxmlformats.org/officeDocument/2006/relationships/hyperlink" Target="https://www.google.com/calendar/event?eid=ajMzOGVhbDI0MXNtYnJmcjBuYzg0djRndjAgYTc4ZjIxNDBlYWY3NzZkNmMzNGUyMTA0ODY1NDY5MzJjMDgxNzQ1MjA4ZjJkZDlmNmFjYTY4ZmM3NTNmOWE2OEBncm91cC5jYWxlbmRhci5nb29nbGUuY29t" TargetMode="External"/><Relationship Id="rId30" Type="http://schemas.openxmlformats.org/officeDocument/2006/relationships/hyperlink" Target="https://www.google.com/calendar/event?eid=MW4wN3AwbGg1NDNuZDIzaTRtZmRnbjhtcXMgYTc4ZjIxNDBlYWY3NzZkNmMzNGUyMTA0ODY1NDY5MzJjMDgxNzQ1MjA4ZjJkZDlmNmFjYTY4ZmM3NTNmOWE2OEBncm91cC5jYWxlbmRhci5nb29nbGUuY29t" TargetMode="External"/><Relationship Id="rId33" Type="http://schemas.openxmlformats.org/officeDocument/2006/relationships/hyperlink" Target="https://www.google.com/calendar/event?eid=aGRkMWczc2h0aDRnMXFzMWdnbzZoMGdsc2MgYTc4ZjIxNDBlYWY3NzZkNmMzNGUyMTA0ODY1NDY5MzJjMDgxNzQ1MjA4ZjJkZDlmNmFjYTY4ZmM3NTNmOWE2OEBncm91cC5jYWxlbmRhci5nb29nbGUuY29t" TargetMode="External"/><Relationship Id="rId32" Type="http://schemas.openxmlformats.org/officeDocument/2006/relationships/hyperlink" Target="https://www.google.com/calendar/event?eid=ZDF0dGZjZ2lnMzk5dWhiYzZ0c2FubHRoYjQgYTc4ZjIxNDBlYWY3NzZkNmMzNGUyMTA0ODY1NDY5MzJjMDgxNzQ1MjA4ZjJkZDlmNmFjYTY4ZmM3NTNmOWE2OEBncm91cC5jYWxlbmRhci5nb29nbGUuY29t" TargetMode="External"/><Relationship Id="rId35" Type="http://schemas.openxmlformats.org/officeDocument/2006/relationships/hyperlink" Target="https://www.google.com/calendar/event?eid=a240MGV1cWRlOGE0ZzVpMDVjZ21obzA3NTAgYTc4ZjIxNDBlYWY3NzZkNmMzNGUyMTA0ODY1NDY5MzJjMDgxNzQ1MjA4ZjJkZDlmNmFjYTY4ZmM3NTNmOWE2OEBncm91cC5jYWxlbmRhci5nb29nbGUuY29t" TargetMode="External"/><Relationship Id="rId34" Type="http://schemas.openxmlformats.org/officeDocument/2006/relationships/hyperlink" Target="https://www.google.com/calendar/event?eid=aWJhbTQ0ZW1rMG1ocGhjMmlkcWZlajI5Y2cgYTc4ZjIxNDBlYWY3NzZkNmMzNGUyMTA0ODY1NDY5MzJjMDgxNzQ1MjA4ZjJkZDlmNmFjYTY4ZmM3NTNmOWE2OEBncm91cC5jYWxlbmRhci5nb29nbGUuY29t" TargetMode="External"/><Relationship Id="rId37" Type="http://schemas.openxmlformats.org/officeDocument/2006/relationships/hyperlink" Target="https://www.google.com/calendar/event?eid=bDgzM2RrYmtycjI5N2Y2bmFoODhldWpuMW8gYTc4ZjIxNDBlYWY3NzZkNmMzNGUyMTA0ODY1NDY5MzJjMDgxNzQ1MjA4ZjJkZDlmNmFjYTY4ZmM3NTNmOWE2OEBncm91cC5jYWxlbmRhci5nb29nbGUuY29t" TargetMode="External"/><Relationship Id="rId36" Type="http://schemas.openxmlformats.org/officeDocument/2006/relationships/hyperlink" Target="https://www.google.com/calendar/event?eid=aWViNXRxNDVhbW4zaWN2NDhxYzY5bjBybDQgYTc4ZjIxNDBlYWY3NzZkNmMzNGUyMTA0ODY1NDY5MzJjMDgxNzQ1MjA4ZjJkZDlmNmFjYTY4ZmM3NTNmOWE2OEBncm91cC5jYWxlbmRhci5nb29nbGUuY29t" TargetMode="External"/><Relationship Id="rId39" Type="http://schemas.openxmlformats.org/officeDocument/2006/relationships/hyperlink" Target="https://www.google.com/calendar/event?eid=dGtsbmRhc3ZyZzc3cnJpY2k5N290MnJnN2sgYTc4ZjIxNDBlYWY3NzZkNmMzNGUyMTA0ODY1NDY5MzJjMDgxNzQ1MjA4ZjJkZDlmNmFjYTY4ZmM3NTNmOWE2OEBncm91cC5jYWxlbmRhci5nb29nbGUuY29t" TargetMode="External"/><Relationship Id="rId38" Type="http://schemas.openxmlformats.org/officeDocument/2006/relationships/hyperlink" Target="https://www.google.com/calendar/event?eid=cjc0ajl1bHNsczkzajU2aWZkNDBkMzdnbDQgYTc4ZjIxNDBlYWY3NzZkNmMzNGUyMTA0ODY1NDY5MzJjMDgxNzQ1MjA4ZjJkZDlmNmFjYTY4ZmM3NTNmOWE2OEBncm91cC5jYWxlbmRhci5nb29nbGUuY29t" TargetMode="External"/><Relationship Id="rId20" Type="http://schemas.openxmlformats.org/officeDocument/2006/relationships/hyperlink" Target="https://sites.google.com/view/vogue-photo-booth-in-pasadena/home" TargetMode="External"/><Relationship Id="rId22" Type="http://schemas.openxmlformats.org/officeDocument/2006/relationships/hyperlink" Target="https://docs.google.com/document/d/1qfNn0Jj6RiZhS9eI7lzEvPGCK29M5htfkoq3TZxhYlM/pub" TargetMode="External"/><Relationship Id="rId21" Type="http://schemas.openxmlformats.org/officeDocument/2006/relationships/hyperlink" Target="https://docs.google.com/document/d/1qfNn0Jj6RiZhS9eI7lzEvPGCK29M5htfkoq3TZxhYlM/edit?usp=sharing" TargetMode="External"/><Relationship Id="rId24" Type="http://schemas.openxmlformats.org/officeDocument/2006/relationships/hyperlink" Target="https://docs.google.com/presentation/d/10sAOkErliecCpKKaY28myP0aTQW8LlitP-kPDIe0XG4/edit?usp=sharing" TargetMode="External"/><Relationship Id="rId23" Type="http://schemas.openxmlformats.org/officeDocument/2006/relationships/hyperlink" Target="https://docs.google.com/document/d/1qfNn0Jj6RiZhS9eI7lzEvPGCK29M5htfkoq3TZxhYlM/view" TargetMode="External"/><Relationship Id="rId409" Type="http://schemas.openxmlformats.org/officeDocument/2006/relationships/hyperlink" Target="https://docs.google.com/presentation/d/1nZFZy4OtX0btXpBCBQtSyV96qFz6owV7s_mADLtwl1A/view" TargetMode="External"/><Relationship Id="rId404" Type="http://schemas.openxmlformats.org/officeDocument/2006/relationships/hyperlink" Target="https://docs.google.com/document/d/19nOHUtaisHM-5dJ2w1pvQMOhgiCA5VZpudJ46vdaBfY/edit?usp=sharing" TargetMode="External"/><Relationship Id="rId525" Type="http://schemas.openxmlformats.org/officeDocument/2006/relationships/hyperlink" Target="https://sites.google.com/view/glamboothmissionviejo/home" TargetMode="External"/><Relationship Id="rId403" Type="http://schemas.openxmlformats.org/officeDocument/2006/relationships/hyperlink" Target="https://docs.google.com/presentation/d/1C7eIEA9KfJFkrm3ntDRMp5abem8jRpOz3zDPO-c-uWQ/htmlpresent" TargetMode="External"/><Relationship Id="rId524" Type="http://schemas.openxmlformats.org/officeDocument/2006/relationships/hyperlink" Target="https://sites.google.com/view/luckyfrogphotoboothrental/home" TargetMode="External"/><Relationship Id="rId402" Type="http://schemas.openxmlformats.org/officeDocument/2006/relationships/hyperlink" Target="https://docs.google.com/presentation/d/1C7eIEA9KfJFkrm3ntDRMp5abem8jRpOz3zDPO-c-uWQ/view" TargetMode="External"/><Relationship Id="rId523" Type="http://schemas.openxmlformats.org/officeDocument/2006/relationships/hyperlink" Target="https://sites.google.com/view/360videoboothrentallosangeles/home" TargetMode="External"/><Relationship Id="rId401" Type="http://schemas.openxmlformats.org/officeDocument/2006/relationships/hyperlink" Target="https://docs.google.com/presentation/d/1C7eIEA9KfJFkrm3ntDRMp5abem8jRpOz3zDPO-c-uWQ/pub?start=true&amp;loop=true&amp;delayms=3000" TargetMode="External"/><Relationship Id="rId522" Type="http://schemas.openxmlformats.org/officeDocument/2006/relationships/hyperlink" Target="https://sites.google.com/view/lucky-frog-photo-booth-photo/home" TargetMode="External"/><Relationship Id="rId408" Type="http://schemas.openxmlformats.org/officeDocument/2006/relationships/hyperlink" Target="https://docs.google.com/presentation/d/1nZFZy4OtX0btXpBCBQtSyV96qFz6owV7s_mADLtwl1A/pub?start=true&amp;loop=true&amp;delayms=3000" TargetMode="External"/><Relationship Id="rId407" Type="http://schemas.openxmlformats.org/officeDocument/2006/relationships/hyperlink" Target="https://docs.google.com/presentation/d/1nZFZy4OtX0btXpBCBQtSyV96qFz6owV7s_mADLtwl1A/edit?usp=sharing" TargetMode="External"/><Relationship Id="rId528" Type="http://schemas.openxmlformats.org/officeDocument/2006/relationships/vmlDrawing" Target="../drawings/vmlDrawing1.vml"/><Relationship Id="rId406" Type="http://schemas.openxmlformats.org/officeDocument/2006/relationships/hyperlink" Target="https://docs.google.com/document/d/19nOHUtaisHM-5dJ2w1pvQMOhgiCA5VZpudJ46vdaBfY/view" TargetMode="External"/><Relationship Id="rId527" Type="http://schemas.openxmlformats.org/officeDocument/2006/relationships/drawing" Target="../drawings/drawing1.xml"/><Relationship Id="rId405" Type="http://schemas.openxmlformats.org/officeDocument/2006/relationships/hyperlink" Target="https://docs.google.com/document/d/19nOHUtaisHM-5dJ2w1pvQMOhgiCA5VZpudJ46vdaBfY/pub" TargetMode="External"/><Relationship Id="rId526" Type="http://schemas.openxmlformats.org/officeDocument/2006/relationships/hyperlink" Target="https://sites.google.com/view/vogue-booth-costa-mesa/home" TargetMode="External"/><Relationship Id="rId26" Type="http://schemas.openxmlformats.org/officeDocument/2006/relationships/hyperlink" Target="https://docs.google.com/presentation/d/10sAOkErliecCpKKaY28myP0aTQW8LlitP-kPDIe0XG4/view" TargetMode="External"/><Relationship Id="rId25" Type="http://schemas.openxmlformats.org/officeDocument/2006/relationships/hyperlink" Target="https://docs.google.com/presentation/d/10sAOkErliecCpKKaY28myP0aTQW8LlitP-kPDIe0XG4/pub?start=true&amp;loop=true&amp;delayms=3000" TargetMode="External"/><Relationship Id="rId28" Type="http://schemas.openxmlformats.org/officeDocument/2006/relationships/hyperlink" Target="https://calendar.google.com/calendar/embed?src=a78f2140eaf776d6c34e210486546932c081745208f2dd9f6aca68fc753f9a68@group.calendar.google.com" TargetMode="External"/><Relationship Id="rId27" Type="http://schemas.openxmlformats.org/officeDocument/2006/relationships/hyperlink" Target="https://docs.google.com/presentation/d/10sAOkErliecCpKKaY28myP0aTQW8LlitP-kPDIe0XG4/htmlpresent" TargetMode="External"/><Relationship Id="rId400" Type="http://schemas.openxmlformats.org/officeDocument/2006/relationships/hyperlink" Target="https://docs.google.com/presentation/d/1C7eIEA9KfJFkrm3ntDRMp5abem8jRpOz3zDPO-c-uWQ/edit?usp=sharing" TargetMode="External"/><Relationship Id="rId521" Type="http://schemas.openxmlformats.org/officeDocument/2006/relationships/hyperlink" Target="https://docs.google.com/presentation/d/1wgN4h0JfVlV0D9ttI8wXb4tdAGq1TyiU9fjNM-9FVe8/htmlpresent" TargetMode="External"/><Relationship Id="rId29" Type="http://schemas.openxmlformats.org/officeDocument/2006/relationships/hyperlink" Target="https://www.google.com/calendar/event?eid=MXRncjkxMDg1NGF1NzlkdTNjNTdqZm9kYjggYTc4ZjIxNDBlYWY3NzZkNmMzNGUyMTA0ODY1NDY5MzJjMDgxNzQ1MjA4ZjJkZDlmNmFjYTY4ZmM3NTNmOWE2OEBncm91cC5jYWxlbmRhci5nb29nbGUuY29t" TargetMode="External"/><Relationship Id="rId520" Type="http://schemas.openxmlformats.org/officeDocument/2006/relationships/hyperlink" Target="https://docs.google.com/presentation/d/1wgN4h0JfVlV0D9ttI8wXb4tdAGq1TyiU9fjNM-9FVe8/view" TargetMode="External"/><Relationship Id="rId11" Type="http://schemas.openxmlformats.org/officeDocument/2006/relationships/hyperlink" Target="https://drive.google.com/file/d/1XVQGOlHIyujTaOqJGvJZzj6lsTkwNuSX/view?usp=sharing" TargetMode="External"/><Relationship Id="rId10" Type="http://schemas.openxmlformats.org/officeDocument/2006/relationships/hyperlink" Target="https://drive.google.com/file/d/1RyaEhYrYr1dmtGQK8V_af5OV-KPdduvE/view?usp=sharing" TargetMode="External"/><Relationship Id="rId13" Type="http://schemas.openxmlformats.org/officeDocument/2006/relationships/hyperlink" Target="https://docs.google.com/spreadsheet/pub?key=1P84aISHMzk9weYNCJV2dIyEqFNbrAMFsV-2IPt3UQtk" TargetMode="External"/><Relationship Id="rId12" Type="http://schemas.openxmlformats.org/officeDocument/2006/relationships/hyperlink" Target="https://docs.google.com/spreadsheets/d/1P84aISHMzk9weYNCJV2dIyEqFNbrAMFsV-2IPt3UQtk/edit?usp=sharing" TargetMode="External"/><Relationship Id="rId519" Type="http://schemas.openxmlformats.org/officeDocument/2006/relationships/hyperlink" Target="https://docs.google.com/presentation/d/1wgN4h0JfVlV0D9ttI8wXb4tdAGq1TyiU9fjNM-9FVe8/pub?start=true&amp;loop=true&amp;delayms=3000" TargetMode="External"/><Relationship Id="rId514" Type="http://schemas.openxmlformats.org/officeDocument/2006/relationships/hyperlink" Target="https://docs.google.com/presentation/d/10zV8ODfz-mGa7pKi0VF5-8XA0AffcK48aOmB3dpH09o/htmlpresent" TargetMode="External"/><Relationship Id="rId513" Type="http://schemas.openxmlformats.org/officeDocument/2006/relationships/hyperlink" Target="https://docs.google.com/presentation/d/10zV8ODfz-mGa7pKi0VF5-8XA0AffcK48aOmB3dpH09o/view" TargetMode="External"/><Relationship Id="rId512" Type="http://schemas.openxmlformats.org/officeDocument/2006/relationships/hyperlink" Target="https://docs.google.com/presentation/d/10zV8ODfz-mGa7pKi0VF5-8XA0AffcK48aOmB3dpH09o/pub?start=true&amp;loop=true&amp;delayms=3000" TargetMode="External"/><Relationship Id="rId511" Type="http://schemas.openxmlformats.org/officeDocument/2006/relationships/hyperlink" Target="https://docs.google.com/presentation/d/10zV8ODfz-mGa7pKi0VF5-8XA0AffcK48aOmB3dpH09o/edit?usp=sharing" TargetMode="External"/><Relationship Id="rId518" Type="http://schemas.openxmlformats.org/officeDocument/2006/relationships/hyperlink" Target="https://docs.google.com/presentation/d/1wgN4h0JfVlV0D9ttI8wXb4tdAGq1TyiU9fjNM-9FVe8/edit?usp=sharing" TargetMode="External"/><Relationship Id="rId517" Type="http://schemas.openxmlformats.org/officeDocument/2006/relationships/hyperlink" Target="https://docs.google.com/document/d/11UrwQRbcAI7L_uf7KJhI8Cvu8WJ-xaZGwjOo2CHSGkQ/view" TargetMode="External"/><Relationship Id="rId516" Type="http://schemas.openxmlformats.org/officeDocument/2006/relationships/hyperlink" Target="https://docs.google.com/document/d/11UrwQRbcAI7L_uf7KJhI8Cvu8WJ-xaZGwjOo2CHSGkQ/pub" TargetMode="External"/><Relationship Id="rId515" Type="http://schemas.openxmlformats.org/officeDocument/2006/relationships/hyperlink" Target="https://docs.google.com/document/d/11UrwQRbcAI7L_uf7KJhI8Cvu8WJ-xaZGwjOo2CHSGkQ/edit?usp=sharing" TargetMode="External"/><Relationship Id="rId15" Type="http://schemas.openxmlformats.org/officeDocument/2006/relationships/hyperlink" Target="https://docs.google.com/spreadsheets/d/1P84aISHMzk9weYNCJV2dIyEqFNbrAMFsV-2IPt3UQtk/pub" TargetMode="External"/><Relationship Id="rId14" Type="http://schemas.openxmlformats.org/officeDocument/2006/relationships/hyperlink" Target="https://docs.google.com/spreadsheets/d/1P84aISHMzk9weYNCJV2dIyEqFNbrAMFsV-2IPt3UQtk/pubhtml" TargetMode="External"/><Relationship Id="rId17" Type="http://schemas.openxmlformats.org/officeDocument/2006/relationships/hyperlink" Target="https://docs.google.com/forms/d/1AVaNpuJSgxIt20ZfCSo6k55PHMyi8DIQMNxa3flHqLg/edit?usp=sharing" TargetMode="External"/><Relationship Id="rId16" Type="http://schemas.openxmlformats.org/officeDocument/2006/relationships/hyperlink" Target="https://docs.google.com/spreadsheets/d/1P84aISHMzk9weYNCJV2dIyEqFNbrAMFsV-2IPt3UQtk/view" TargetMode="External"/><Relationship Id="rId19" Type="http://schemas.openxmlformats.org/officeDocument/2006/relationships/hyperlink" Target="https://drive.google.com/file/d/1QpTiTGFtM9xqrHFr3NrlOHazlavUN-IZ/view?usp=drivesdk" TargetMode="External"/><Relationship Id="rId510" Type="http://schemas.openxmlformats.org/officeDocument/2006/relationships/hyperlink" Target="https://docs.google.com/document/d/1g5gi1w9JXCkgWgMQMVYW5_iDRIepHEYqM4mtXxKFdzQ/view" TargetMode="External"/><Relationship Id="rId18" Type="http://schemas.openxmlformats.org/officeDocument/2006/relationships/hyperlink" Target="https://docs.google.com/drawings/d/1L0ZnSlVWHL-ROQuW-D6sjMAucmHB2vaA9u6iP_96mE0/edit?usp=sharing" TargetMode="External"/><Relationship Id="rId84" Type="http://schemas.openxmlformats.org/officeDocument/2006/relationships/hyperlink" Target="https://docs.google.com/presentation/d/1ixCJYqL7ZVBV8XIrGr5R5WvOXx0Pf0SPD3mOziMvfNY/edit?usp=sharing" TargetMode="External"/><Relationship Id="rId83" Type="http://schemas.openxmlformats.org/officeDocument/2006/relationships/hyperlink" Target="https://docs.google.com/document/d/1cBpbAyLq0R-Bz4Wb-9NcjJGkcY1zn8bTBr9aeBcULM8/view" TargetMode="External"/><Relationship Id="rId86" Type="http://schemas.openxmlformats.org/officeDocument/2006/relationships/hyperlink" Target="https://docs.google.com/presentation/d/1ixCJYqL7ZVBV8XIrGr5R5WvOXx0Pf0SPD3mOziMvfNY/view" TargetMode="External"/><Relationship Id="rId85" Type="http://schemas.openxmlformats.org/officeDocument/2006/relationships/hyperlink" Target="https://docs.google.com/presentation/d/1ixCJYqL7ZVBV8XIrGr5R5WvOXx0Pf0SPD3mOziMvfNY/pub?start=true&amp;loop=true&amp;delayms=3000" TargetMode="External"/><Relationship Id="rId88" Type="http://schemas.openxmlformats.org/officeDocument/2006/relationships/hyperlink" Target="https://docs.google.com/document/d/1Zwn3jPF5TWWRolIQ8HW861-NxC3xrYbt_WFvr_Rft20/edit?usp=sharing" TargetMode="External"/><Relationship Id="rId87" Type="http://schemas.openxmlformats.org/officeDocument/2006/relationships/hyperlink" Target="https://docs.google.com/presentation/d/1ixCJYqL7ZVBV8XIrGr5R5WvOXx0Pf0SPD3mOziMvfNY/htmlpresent" TargetMode="External"/><Relationship Id="rId89" Type="http://schemas.openxmlformats.org/officeDocument/2006/relationships/hyperlink" Target="https://docs.google.com/document/d/1Zwn3jPF5TWWRolIQ8HW861-NxC3xrYbt_WFvr_Rft20/pub" TargetMode="External"/><Relationship Id="rId80" Type="http://schemas.openxmlformats.org/officeDocument/2006/relationships/hyperlink" Target="https://drive.google.com/file/d/1cgE_TpDwvSCKN5H7T6sjUFYpzJzV0_EU/view?usp=sharing" TargetMode="External"/><Relationship Id="rId82" Type="http://schemas.openxmlformats.org/officeDocument/2006/relationships/hyperlink" Target="https://docs.google.com/document/d/1cBpbAyLq0R-Bz4Wb-9NcjJGkcY1zn8bTBr9aeBcULM8/pub" TargetMode="External"/><Relationship Id="rId81" Type="http://schemas.openxmlformats.org/officeDocument/2006/relationships/hyperlink" Target="https://docs.google.com/document/d/1cBpbAyLq0R-Bz4Wb-9NcjJGkcY1zn8bTBr9aeBcULM8/edit?usp=sharing" TargetMode="External"/><Relationship Id="rId73" Type="http://schemas.openxmlformats.org/officeDocument/2006/relationships/hyperlink" Target="https://sites.google.com/view/lucky-frog-photo-booth-photo/home" TargetMode="External"/><Relationship Id="rId72" Type="http://schemas.openxmlformats.org/officeDocument/2006/relationships/hyperlink" Target="https://docs.google.com/presentation/d/1n1AqTqqcznZBfYLCiE55SbGhVX0zpMdaVTQTBnfJMa4/htmlpresent" TargetMode="External"/><Relationship Id="rId75" Type="http://schemas.openxmlformats.org/officeDocument/2006/relationships/hyperlink" Target="https://sites.google.com/view/luckyfrogphotoboothrental/home" TargetMode="External"/><Relationship Id="rId74" Type="http://schemas.openxmlformats.org/officeDocument/2006/relationships/hyperlink" Target="https://sites.google.com/view/360videoboothrentallosangeles/home" TargetMode="External"/><Relationship Id="rId77" Type="http://schemas.openxmlformats.org/officeDocument/2006/relationships/hyperlink" Target="https://sites.google.com/view/vogue-booth-costa-mesa/home" TargetMode="External"/><Relationship Id="rId76" Type="http://schemas.openxmlformats.org/officeDocument/2006/relationships/hyperlink" Target="https://sites.google.com/view/glamboothmissionviejo/home" TargetMode="External"/><Relationship Id="rId79" Type="http://schemas.openxmlformats.org/officeDocument/2006/relationships/hyperlink" Target="https://drive.google.com/file/d/1ly3w_riN1GwwLi4PAUYNbXGjR66ZAnhk/view?usp=sharing" TargetMode="External"/><Relationship Id="rId78" Type="http://schemas.openxmlformats.org/officeDocument/2006/relationships/hyperlink" Target="https://drive.google.com/file/d/1pk7PnrtTv9DFhEVYw-wuWGSPnzTfPaVx/view?usp=sharing" TargetMode="External"/><Relationship Id="rId71" Type="http://schemas.openxmlformats.org/officeDocument/2006/relationships/hyperlink" Target="https://docs.google.com/presentation/d/1n1AqTqqcznZBfYLCiE55SbGhVX0zpMdaVTQTBnfJMa4/view" TargetMode="External"/><Relationship Id="rId70" Type="http://schemas.openxmlformats.org/officeDocument/2006/relationships/hyperlink" Target="https://docs.google.com/presentation/d/1n1AqTqqcznZBfYLCiE55SbGhVX0zpMdaVTQTBnfJMa4/pub?start=true&amp;loop=true&amp;delayms=3000" TargetMode="External"/><Relationship Id="rId62" Type="http://schemas.openxmlformats.org/officeDocument/2006/relationships/hyperlink" Target="https://docs.google.com/presentation/d/1FpR5RTMOlvez8KcsooXOfqIV-Mg7ZnJho3YsN_FHPXM/edit?usp=sharing" TargetMode="External"/><Relationship Id="rId61" Type="http://schemas.openxmlformats.org/officeDocument/2006/relationships/hyperlink" Target="https://docs.google.com/document/d/1rFsXIqSOcaZv0hm7zQ9N7L3_8jIzA2dBi-Ye0rbWIVs/view" TargetMode="External"/><Relationship Id="rId64" Type="http://schemas.openxmlformats.org/officeDocument/2006/relationships/hyperlink" Target="https://docs.google.com/presentation/d/1FpR5RTMOlvez8KcsooXOfqIV-Mg7ZnJho3YsN_FHPXM/view" TargetMode="External"/><Relationship Id="rId63" Type="http://schemas.openxmlformats.org/officeDocument/2006/relationships/hyperlink" Target="https://docs.google.com/presentation/d/1FpR5RTMOlvez8KcsooXOfqIV-Mg7ZnJho3YsN_FHPXM/pub?start=true&amp;loop=true&amp;delayms=3000" TargetMode="External"/><Relationship Id="rId66" Type="http://schemas.openxmlformats.org/officeDocument/2006/relationships/hyperlink" Target="https://docs.google.com/document/d/1MRd2lzseDn2FPS9MqgrQsBaBLYgbkPMzgVYDvSZSaog/edit?usp=sharing" TargetMode="External"/><Relationship Id="rId65" Type="http://schemas.openxmlformats.org/officeDocument/2006/relationships/hyperlink" Target="https://docs.google.com/presentation/d/1FpR5RTMOlvez8KcsooXOfqIV-Mg7ZnJho3YsN_FHPXM/htmlpresent" TargetMode="External"/><Relationship Id="rId68" Type="http://schemas.openxmlformats.org/officeDocument/2006/relationships/hyperlink" Target="https://docs.google.com/document/d/1MRd2lzseDn2FPS9MqgrQsBaBLYgbkPMzgVYDvSZSaog/view" TargetMode="External"/><Relationship Id="rId67" Type="http://schemas.openxmlformats.org/officeDocument/2006/relationships/hyperlink" Target="https://docs.google.com/document/d/1MRd2lzseDn2FPS9MqgrQsBaBLYgbkPMzgVYDvSZSaog/pub" TargetMode="External"/><Relationship Id="rId60" Type="http://schemas.openxmlformats.org/officeDocument/2006/relationships/hyperlink" Target="https://docs.google.com/document/d/1rFsXIqSOcaZv0hm7zQ9N7L3_8jIzA2dBi-Ye0rbWIVs/pub" TargetMode="External"/><Relationship Id="rId69" Type="http://schemas.openxmlformats.org/officeDocument/2006/relationships/hyperlink" Target="https://docs.google.com/presentation/d/1n1AqTqqcznZBfYLCiE55SbGhVX0zpMdaVTQTBnfJMa4/edit?usp=sharing" TargetMode="External"/><Relationship Id="rId51" Type="http://schemas.openxmlformats.org/officeDocument/2006/relationships/hyperlink" Target="https://drive.google.com/file/d/12nXExa1QOOpSGLIDz3pbJvd_vqk4YO0K/view?usp=sharing" TargetMode="External"/><Relationship Id="rId50" Type="http://schemas.openxmlformats.org/officeDocument/2006/relationships/hyperlink" Target="https://drive.google.com/file/d/17l92msCuzNxTZkgWk1hxZItfoHyuW5Mh/view?usp=sharing" TargetMode="External"/><Relationship Id="rId53" Type="http://schemas.openxmlformats.org/officeDocument/2006/relationships/hyperlink" Target="https://docs.google.com/document/d/17aSeU1Pu8hwBQuodVHOngT7975wThBliCEsCqq2t8_Q/pub" TargetMode="External"/><Relationship Id="rId52" Type="http://schemas.openxmlformats.org/officeDocument/2006/relationships/hyperlink" Target="https://docs.google.com/document/d/17aSeU1Pu8hwBQuodVHOngT7975wThBliCEsCqq2t8_Q/edit?usp=sharing" TargetMode="External"/><Relationship Id="rId55" Type="http://schemas.openxmlformats.org/officeDocument/2006/relationships/hyperlink" Target="https://docs.google.com/presentation/d/1Pv_UfjTjfXvdQSvjxdjECf9BGdHPaI_KlTOOgL1aKec/edit?usp=sharing" TargetMode="External"/><Relationship Id="rId54" Type="http://schemas.openxmlformats.org/officeDocument/2006/relationships/hyperlink" Target="https://docs.google.com/document/d/17aSeU1Pu8hwBQuodVHOngT7975wThBliCEsCqq2t8_Q/view" TargetMode="External"/><Relationship Id="rId57" Type="http://schemas.openxmlformats.org/officeDocument/2006/relationships/hyperlink" Target="https://docs.google.com/presentation/d/1Pv_UfjTjfXvdQSvjxdjECf9BGdHPaI_KlTOOgL1aKec/view" TargetMode="External"/><Relationship Id="rId56" Type="http://schemas.openxmlformats.org/officeDocument/2006/relationships/hyperlink" Target="https://docs.google.com/presentation/d/1Pv_UfjTjfXvdQSvjxdjECf9BGdHPaI_KlTOOgL1aKec/pub?start=true&amp;loop=true&amp;delayms=3000" TargetMode="External"/><Relationship Id="rId59" Type="http://schemas.openxmlformats.org/officeDocument/2006/relationships/hyperlink" Target="https://docs.google.com/document/d/1rFsXIqSOcaZv0hm7zQ9N7L3_8jIzA2dBi-Ye0rbWIVs/edit?usp=sharing" TargetMode="External"/><Relationship Id="rId58" Type="http://schemas.openxmlformats.org/officeDocument/2006/relationships/hyperlink" Target="https://docs.google.com/presentation/d/1Pv_UfjTjfXvdQSvjxdjECf9BGdHPaI_KlTOOgL1aKec/htmlpresent" TargetMode="External"/><Relationship Id="rId107" Type="http://schemas.openxmlformats.org/officeDocument/2006/relationships/hyperlink" Target="https://drive.google.com/file/d/1QfBrkldm6oUyzNYyDmvS1UIuteIhCbuU/view?usp=sharing" TargetMode="External"/><Relationship Id="rId228" Type="http://schemas.openxmlformats.org/officeDocument/2006/relationships/hyperlink" Target="https://docs.google.com/presentation/d/1uFpxLXrz2_AeY5c9g1T71PPR8mP3Clj2UVZwZJPcDNw/view" TargetMode="External"/><Relationship Id="rId349" Type="http://schemas.openxmlformats.org/officeDocument/2006/relationships/hyperlink" Target="https://docs.google.com/presentation/d/1mQJ4veUXrk6d8ftcXY6O6iVrHideB1PwBthvt5fxFYY/edit?usp=sharing" TargetMode="External"/><Relationship Id="rId106" Type="http://schemas.openxmlformats.org/officeDocument/2006/relationships/hyperlink" Target="https://sites.google.com/view/vogue-booth-costa-mesa/home" TargetMode="External"/><Relationship Id="rId227" Type="http://schemas.openxmlformats.org/officeDocument/2006/relationships/hyperlink" Target="https://docs.google.com/presentation/d/1uFpxLXrz2_AeY5c9g1T71PPR8mP3Clj2UVZwZJPcDNw/pub?start=true&amp;loop=true&amp;delayms=3000" TargetMode="External"/><Relationship Id="rId348" Type="http://schemas.openxmlformats.org/officeDocument/2006/relationships/hyperlink" Target="https://docs.google.com/document/d/1zrtvJ-FPDcI6gFNOZ5_aDDpWEyM3Y_BcRGCZ3JzG8-g/view" TargetMode="External"/><Relationship Id="rId469" Type="http://schemas.openxmlformats.org/officeDocument/2006/relationships/hyperlink" Target="https://docs.google.com/document/d/1RvksrBPXUfGEcndYOw8iW4PPcHYmvaUwdi6ClhsriGM/edit?usp=sharing" TargetMode="External"/><Relationship Id="rId105" Type="http://schemas.openxmlformats.org/officeDocument/2006/relationships/hyperlink" Target="https://sites.google.com/view/glamboothmissionviejo/home" TargetMode="External"/><Relationship Id="rId226" Type="http://schemas.openxmlformats.org/officeDocument/2006/relationships/hyperlink" Target="https://docs.google.com/presentation/d/1uFpxLXrz2_AeY5c9g1T71PPR8mP3Clj2UVZwZJPcDNw/edit?usp=sharing" TargetMode="External"/><Relationship Id="rId347" Type="http://schemas.openxmlformats.org/officeDocument/2006/relationships/hyperlink" Target="https://docs.google.com/document/d/1zrtvJ-FPDcI6gFNOZ5_aDDpWEyM3Y_BcRGCZ3JzG8-g/pub" TargetMode="External"/><Relationship Id="rId468" Type="http://schemas.openxmlformats.org/officeDocument/2006/relationships/hyperlink" Target="https://docs.google.com/presentation/d/1vWxPjCiDqbLcAoxzeDaZanwkGStbkzj1iUDiVG4JYF0/htmlpresent" TargetMode="External"/><Relationship Id="rId104" Type="http://schemas.openxmlformats.org/officeDocument/2006/relationships/hyperlink" Target="https://sites.google.com/view/luckyfrogphotoboothrental/home" TargetMode="External"/><Relationship Id="rId225" Type="http://schemas.openxmlformats.org/officeDocument/2006/relationships/hyperlink" Target="https://drive.google.com/file/d/1VmTDYX9EWaZi6W1L6TdwTnEBuuVEnDP7/view?usp=sharing" TargetMode="External"/><Relationship Id="rId346" Type="http://schemas.openxmlformats.org/officeDocument/2006/relationships/hyperlink" Target="https://docs.google.com/document/d/1zrtvJ-FPDcI6gFNOZ5_aDDpWEyM3Y_BcRGCZ3JzG8-g/edit?usp=sharing" TargetMode="External"/><Relationship Id="rId467" Type="http://schemas.openxmlformats.org/officeDocument/2006/relationships/hyperlink" Target="https://docs.google.com/presentation/d/1vWxPjCiDqbLcAoxzeDaZanwkGStbkzj1iUDiVG4JYF0/view" TargetMode="External"/><Relationship Id="rId109" Type="http://schemas.openxmlformats.org/officeDocument/2006/relationships/hyperlink" Target="https://drive.google.com/file/d/1JI4OxF6iaJksk5ykGtl_tTyoZ4H3dcmr/view?usp=sharing" TargetMode="External"/><Relationship Id="rId108" Type="http://schemas.openxmlformats.org/officeDocument/2006/relationships/hyperlink" Target="https://drive.google.com/file/d/1qfqORbjLPCXgV1e5Cyyg664dsjDC6-sp/view?usp=sharing" TargetMode="External"/><Relationship Id="rId229" Type="http://schemas.openxmlformats.org/officeDocument/2006/relationships/hyperlink" Target="https://docs.google.com/presentation/d/1uFpxLXrz2_AeY5c9g1T71PPR8mP3Clj2UVZwZJPcDNw/htmlpresent" TargetMode="External"/><Relationship Id="rId220" Type="http://schemas.openxmlformats.org/officeDocument/2006/relationships/hyperlink" Target="https://sites.google.com/view/luckyfrogphotoboothrental/home" TargetMode="External"/><Relationship Id="rId341" Type="http://schemas.openxmlformats.org/officeDocument/2006/relationships/hyperlink" Target="https://docs.google.com/document/d/1tYeO-5-LSSc2lXHYvMBR0b3UDsyKdZhuJ56DMsBLZ2o/view" TargetMode="External"/><Relationship Id="rId462" Type="http://schemas.openxmlformats.org/officeDocument/2006/relationships/hyperlink" Target="https://docs.google.com/document/d/1sBnw-AAF51EZwkdiFq-qgXMc8WdcmDErKLa7uYXFhWw/edit?usp=sharing" TargetMode="External"/><Relationship Id="rId340" Type="http://schemas.openxmlformats.org/officeDocument/2006/relationships/hyperlink" Target="https://docs.google.com/document/d/1tYeO-5-LSSc2lXHYvMBR0b3UDsyKdZhuJ56DMsBLZ2o/pub" TargetMode="External"/><Relationship Id="rId461" Type="http://schemas.openxmlformats.org/officeDocument/2006/relationships/hyperlink" Target="https://docs.google.com/presentation/d/160l91y34ovEq4_tGEkQT9wUSVJyyE97zbYmum_CpFrc/htmlpresent" TargetMode="External"/><Relationship Id="rId460" Type="http://schemas.openxmlformats.org/officeDocument/2006/relationships/hyperlink" Target="https://docs.google.com/presentation/d/160l91y34ovEq4_tGEkQT9wUSVJyyE97zbYmum_CpFrc/view" TargetMode="External"/><Relationship Id="rId103" Type="http://schemas.openxmlformats.org/officeDocument/2006/relationships/hyperlink" Target="https://sites.google.com/view/360videoboothrentallosangeles/home" TargetMode="External"/><Relationship Id="rId224" Type="http://schemas.openxmlformats.org/officeDocument/2006/relationships/hyperlink" Target="https://drive.google.com/file/d/17apQvaqDYo8PL22UP4Ck6PFJ0eUrilVG/view?usp=sharing" TargetMode="External"/><Relationship Id="rId345" Type="http://schemas.openxmlformats.org/officeDocument/2006/relationships/hyperlink" Target="https://docs.google.com/presentation/d/1OZ5waxnpTa0GaB5cGkG-pfh3BrVlSQAxgxNFfs__OTA/htmlpresent" TargetMode="External"/><Relationship Id="rId466" Type="http://schemas.openxmlformats.org/officeDocument/2006/relationships/hyperlink" Target="https://docs.google.com/presentation/d/1vWxPjCiDqbLcAoxzeDaZanwkGStbkzj1iUDiVG4JYF0/pub?start=true&amp;loop=true&amp;delayms=3000" TargetMode="External"/><Relationship Id="rId102" Type="http://schemas.openxmlformats.org/officeDocument/2006/relationships/hyperlink" Target="https://sites.google.com/view/lucky-frog-photo-booth-photo/home" TargetMode="External"/><Relationship Id="rId223" Type="http://schemas.openxmlformats.org/officeDocument/2006/relationships/hyperlink" Target="https://drive.google.com/file/d/1H3Rzv3iUevZULXOD9TBsDhym4VAUXJ_6/view?usp=sharing" TargetMode="External"/><Relationship Id="rId344" Type="http://schemas.openxmlformats.org/officeDocument/2006/relationships/hyperlink" Target="https://docs.google.com/presentation/d/1OZ5waxnpTa0GaB5cGkG-pfh3BrVlSQAxgxNFfs__OTA/view" TargetMode="External"/><Relationship Id="rId465" Type="http://schemas.openxmlformats.org/officeDocument/2006/relationships/hyperlink" Target="https://docs.google.com/presentation/d/1vWxPjCiDqbLcAoxzeDaZanwkGStbkzj1iUDiVG4JYF0/edit?usp=sharing" TargetMode="External"/><Relationship Id="rId101" Type="http://schemas.openxmlformats.org/officeDocument/2006/relationships/hyperlink" Target="https://docs.google.com/presentation/d/1rA3FjNJE0jmi_a5k7oLcWisS7k6cX8ydDVP5gjRevBs/htmlpresent" TargetMode="External"/><Relationship Id="rId222" Type="http://schemas.openxmlformats.org/officeDocument/2006/relationships/hyperlink" Target="https://sites.google.com/view/vogue-booth-costa-mesa/home" TargetMode="External"/><Relationship Id="rId343" Type="http://schemas.openxmlformats.org/officeDocument/2006/relationships/hyperlink" Target="https://docs.google.com/presentation/d/1OZ5waxnpTa0GaB5cGkG-pfh3BrVlSQAxgxNFfs__OTA/pub?start=true&amp;loop=true&amp;delayms=3000" TargetMode="External"/><Relationship Id="rId464" Type="http://schemas.openxmlformats.org/officeDocument/2006/relationships/hyperlink" Target="https://docs.google.com/document/d/1sBnw-AAF51EZwkdiFq-qgXMc8WdcmDErKLa7uYXFhWw/view" TargetMode="External"/><Relationship Id="rId100" Type="http://schemas.openxmlformats.org/officeDocument/2006/relationships/hyperlink" Target="https://docs.google.com/presentation/d/1rA3FjNJE0jmi_a5k7oLcWisS7k6cX8ydDVP5gjRevBs/view" TargetMode="External"/><Relationship Id="rId221" Type="http://schemas.openxmlformats.org/officeDocument/2006/relationships/hyperlink" Target="https://sites.google.com/view/glamboothmissionviejo/home" TargetMode="External"/><Relationship Id="rId342" Type="http://schemas.openxmlformats.org/officeDocument/2006/relationships/hyperlink" Target="https://docs.google.com/presentation/d/1OZ5waxnpTa0GaB5cGkG-pfh3BrVlSQAxgxNFfs__OTA/edit?usp=sharing" TargetMode="External"/><Relationship Id="rId463" Type="http://schemas.openxmlformats.org/officeDocument/2006/relationships/hyperlink" Target="https://docs.google.com/document/d/1sBnw-AAF51EZwkdiFq-qgXMc8WdcmDErKLa7uYXFhWw/pub" TargetMode="External"/><Relationship Id="rId217" Type="http://schemas.openxmlformats.org/officeDocument/2006/relationships/hyperlink" Target="https://docs.google.com/presentation/d/1YjGfirc17tI20DnCerQxMOap_2Cd0BT6TnNw0nxpTLI/htmlpresent" TargetMode="External"/><Relationship Id="rId338" Type="http://schemas.openxmlformats.org/officeDocument/2006/relationships/hyperlink" Target="https://drive.google.com/file/d/1GDVySPO0F2unGhrSHr2sSEd6D0BosLKQ/view?usp=sharing" TargetMode="External"/><Relationship Id="rId459" Type="http://schemas.openxmlformats.org/officeDocument/2006/relationships/hyperlink" Target="https://docs.google.com/presentation/d/160l91y34ovEq4_tGEkQT9wUSVJyyE97zbYmum_CpFrc/pub?start=true&amp;loop=true&amp;delayms=3000" TargetMode="External"/><Relationship Id="rId216" Type="http://schemas.openxmlformats.org/officeDocument/2006/relationships/hyperlink" Target="https://docs.google.com/presentation/d/1YjGfirc17tI20DnCerQxMOap_2Cd0BT6TnNw0nxpTLI/view" TargetMode="External"/><Relationship Id="rId337" Type="http://schemas.openxmlformats.org/officeDocument/2006/relationships/hyperlink" Target="https://drive.google.com/file/d/1x5BwgSoa2DNrl7h_F2eWkU17omBQWuKC/view?usp=sharing" TargetMode="External"/><Relationship Id="rId458" Type="http://schemas.openxmlformats.org/officeDocument/2006/relationships/hyperlink" Target="https://docs.google.com/presentation/d/160l91y34ovEq4_tGEkQT9wUSVJyyE97zbYmum_CpFrc/edit?usp=sharing" TargetMode="External"/><Relationship Id="rId215" Type="http://schemas.openxmlformats.org/officeDocument/2006/relationships/hyperlink" Target="https://docs.google.com/presentation/d/1YjGfirc17tI20DnCerQxMOap_2Cd0BT6TnNw0nxpTLI/pub?start=true&amp;loop=true&amp;delayms=3000" TargetMode="External"/><Relationship Id="rId336" Type="http://schemas.openxmlformats.org/officeDocument/2006/relationships/hyperlink" Target="https://drive.google.com/file/d/1OiAlhQJ1_62a6p_Nf7a9EaUHJLNnNfuA/view?usp=sharing" TargetMode="External"/><Relationship Id="rId457" Type="http://schemas.openxmlformats.org/officeDocument/2006/relationships/hyperlink" Target="https://docs.google.com/document/d/113qsaLBoVhwyJuZdQwVQK5MZG93oL_aANeLAllxHQb4/view" TargetMode="External"/><Relationship Id="rId214" Type="http://schemas.openxmlformats.org/officeDocument/2006/relationships/hyperlink" Target="https://docs.google.com/presentation/d/1YjGfirc17tI20DnCerQxMOap_2Cd0BT6TnNw0nxpTLI/edit?usp=sharing" TargetMode="External"/><Relationship Id="rId335" Type="http://schemas.openxmlformats.org/officeDocument/2006/relationships/hyperlink" Target="https://sites.google.com/view/vogue-booth-costa-mesa/home" TargetMode="External"/><Relationship Id="rId456" Type="http://schemas.openxmlformats.org/officeDocument/2006/relationships/hyperlink" Target="https://docs.google.com/document/d/113qsaLBoVhwyJuZdQwVQK5MZG93oL_aANeLAllxHQb4/pub" TargetMode="External"/><Relationship Id="rId219" Type="http://schemas.openxmlformats.org/officeDocument/2006/relationships/hyperlink" Target="https://sites.google.com/view/360videoboothrentallosangeles/home" TargetMode="External"/><Relationship Id="rId218" Type="http://schemas.openxmlformats.org/officeDocument/2006/relationships/hyperlink" Target="https://sites.google.com/view/lucky-frog-photo-booth-photo/home" TargetMode="External"/><Relationship Id="rId339" Type="http://schemas.openxmlformats.org/officeDocument/2006/relationships/hyperlink" Target="https://docs.google.com/document/d/1tYeO-5-LSSc2lXHYvMBR0b3UDsyKdZhuJ56DMsBLZ2o/edit?usp=sharing" TargetMode="External"/><Relationship Id="rId330" Type="http://schemas.openxmlformats.org/officeDocument/2006/relationships/hyperlink" Target="https://docs.google.com/presentation/d/1QpBLYgbybFLTOanTNvSfXXMmHONmX1U9H_m7wDqW2Yk/htmlpresent" TargetMode="External"/><Relationship Id="rId451" Type="http://schemas.openxmlformats.org/officeDocument/2006/relationships/hyperlink" Target="https://sites.google.com/view/vogue-booth-costa-mesa/home" TargetMode="External"/><Relationship Id="rId450" Type="http://schemas.openxmlformats.org/officeDocument/2006/relationships/hyperlink" Target="https://sites.google.com/view/glamboothmissionviejo/home" TargetMode="External"/><Relationship Id="rId213" Type="http://schemas.openxmlformats.org/officeDocument/2006/relationships/hyperlink" Target="https://docs.google.com/document/d/1HNdhIHalPuxeaIOcDUjU3xi6bVQipSjpc-AuhsQFbtQ/view" TargetMode="External"/><Relationship Id="rId334" Type="http://schemas.openxmlformats.org/officeDocument/2006/relationships/hyperlink" Target="https://sites.google.com/view/glamboothmissionviejo/home" TargetMode="External"/><Relationship Id="rId455" Type="http://schemas.openxmlformats.org/officeDocument/2006/relationships/hyperlink" Target="https://docs.google.com/document/d/113qsaLBoVhwyJuZdQwVQK5MZG93oL_aANeLAllxHQb4/edit?usp=sharing" TargetMode="External"/><Relationship Id="rId212" Type="http://schemas.openxmlformats.org/officeDocument/2006/relationships/hyperlink" Target="https://docs.google.com/document/d/1HNdhIHalPuxeaIOcDUjU3xi6bVQipSjpc-AuhsQFbtQ/pub" TargetMode="External"/><Relationship Id="rId333" Type="http://schemas.openxmlformats.org/officeDocument/2006/relationships/hyperlink" Target="https://sites.google.com/view/luckyfrogphotoboothrental/home" TargetMode="External"/><Relationship Id="rId454" Type="http://schemas.openxmlformats.org/officeDocument/2006/relationships/hyperlink" Target="https://drive.google.com/file/d/1KGu6yZEwKCDjxp4mLSYs21UWm7SUjSY5/view?usp=sharing" TargetMode="External"/><Relationship Id="rId211" Type="http://schemas.openxmlformats.org/officeDocument/2006/relationships/hyperlink" Target="https://docs.google.com/document/d/1HNdhIHalPuxeaIOcDUjU3xi6bVQipSjpc-AuhsQFbtQ/edit?usp=sharing" TargetMode="External"/><Relationship Id="rId332" Type="http://schemas.openxmlformats.org/officeDocument/2006/relationships/hyperlink" Target="https://sites.google.com/view/360videoboothrentallosangeles/home" TargetMode="External"/><Relationship Id="rId453" Type="http://schemas.openxmlformats.org/officeDocument/2006/relationships/hyperlink" Target="https://drive.google.com/file/d/1EHHDnTsMtinkDYnTIC4fd8vLJ5-Qq1At/view?usp=sharing" TargetMode="External"/><Relationship Id="rId210" Type="http://schemas.openxmlformats.org/officeDocument/2006/relationships/hyperlink" Target="https://docs.google.com/presentation/d/13boZBJNxO_EJvim07vEliBzSiWqOsUfpIRaqT9gqS4Q/htmlpresent" TargetMode="External"/><Relationship Id="rId331" Type="http://schemas.openxmlformats.org/officeDocument/2006/relationships/hyperlink" Target="https://sites.google.com/view/lucky-frog-photo-booth-photo/home" TargetMode="External"/><Relationship Id="rId452" Type="http://schemas.openxmlformats.org/officeDocument/2006/relationships/hyperlink" Target="https://drive.google.com/file/d/17x6_u9iCDVZTTDnwR-hwkONH6BouFxK0/view?usp=sharing" TargetMode="External"/><Relationship Id="rId370" Type="http://schemas.openxmlformats.org/officeDocument/2006/relationships/hyperlink" Target="https://docs.google.com/document/d/1OIYgZs6_jMB7GzwnKzoIZojRBNIJQF4VGks2XwSA2Bc/view" TargetMode="External"/><Relationship Id="rId491" Type="http://schemas.openxmlformats.org/officeDocument/2006/relationships/hyperlink" Target="https://docs.google.com/presentation/d/1EqJeHrBCpUQyQCPPjqMPZSiOMQhk25eza5imgXBxmAA/pub?start=true&amp;loop=true&amp;delayms=3000" TargetMode="External"/><Relationship Id="rId490" Type="http://schemas.openxmlformats.org/officeDocument/2006/relationships/hyperlink" Target="https://docs.google.com/presentation/d/1EqJeHrBCpUQyQCPPjqMPZSiOMQhk25eza5imgXBxmAA/edit?usp=sharing" TargetMode="External"/><Relationship Id="rId129" Type="http://schemas.openxmlformats.org/officeDocument/2006/relationships/hyperlink" Target="https://docs.google.com/presentation/d/1A1Vmzz2iXYK6gSHRrMnwwv5EU5K7ywhoGecoZ_bZmSc/view" TargetMode="External"/><Relationship Id="rId128" Type="http://schemas.openxmlformats.org/officeDocument/2006/relationships/hyperlink" Target="https://docs.google.com/presentation/d/1A1Vmzz2iXYK6gSHRrMnwwv5EU5K7ywhoGecoZ_bZmSc/pub?start=true&amp;loop=true&amp;delayms=3000" TargetMode="External"/><Relationship Id="rId249" Type="http://schemas.openxmlformats.org/officeDocument/2006/relationships/hyperlink" Target="https://drive.google.com/file/d/1xh0XEQKw-MUys1RlnsTjceoBt8vqU0aO/view?usp=sharing" TargetMode="External"/><Relationship Id="rId127" Type="http://schemas.openxmlformats.org/officeDocument/2006/relationships/hyperlink" Target="https://docs.google.com/presentation/d/1A1Vmzz2iXYK6gSHRrMnwwv5EU5K7ywhoGecoZ_bZmSc/edit?usp=sharing" TargetMode="External"/><Relationship Id="rId248" Type="http://schemas.openxmlformats.org/officeDocument/2006/relationships/hyperlink" Target="https://sites.google.com/view/vogue-booth-costa-mesa/home" TargetMode="External"/><Relationship Id="rId369" Type="http://schemas.openxmlformats.org/officeDocument/2006/relationships/hyperlink" Target="https://docs.google.com/document/d/1OIYgZs6_jMB7GzwnKzoIZojRBNIJQF4VGks2XwSA2Bc/pub" TargetMode="External"/><Relationship Id="rId126" Type="http://schemas.openxmlformats.org/officeDocument/2006/relationships/hyperlink" Target="https://docs.google.com/document/d/1cPKYI0jBcr1KKjV-tWFm62suw3UQGf-QSDUy2xSU9sY/view" TargetMode="External"/><Relationship Id="rId247" Type="http://schemas.openxmlformats.org/officeDocument/2006/relationships/hyperlink" Target="https://sites.google.com/view/glamboothmissionviejo/home" TargetMode="External"/><Relationship Id="rId368" Type="http://schemas.openxmlformats.org/officeDocument/2006/relationships/hyperlink" Target="https://docs.google.com/document/d/1OIYgZs6_jMB7GzwnKzoIZojRBNIJQF4VGks2XwSA2Bc/edit?usp=sharing" TargetMode="External"/><Relationship Id="rId489" Type="http://schemas.openxmlformats.org/officeDocument/2006/relationships/hyperlink" Target="https://docs.google.com/document/d/1Yx_ijB6qiwuYgjfrcVW1hJZqgeWblvNVI6p0MjMK_mE/view" TargetMode="External"/><Relationship Id="rId121" Type="http://schemas.openxmlformats.org/officeDocument/2006/relationships/hyperlink" Target="https://docs.google.com/presentation/d/1o4U_H3emV_9zUliLw89OHh4N2k2Kp6DeQelLwjlElhE/pub?start=true&amp;loop=true&amp;delayms=3000" TargetMode="External"/><Relationship Id="rId242" Type="http://schemas.openxmlformats.org/officeDocument/2006/relationships/hyperlink" Target="https://docs.google.com/presentation/d/1BVqG-xRlw2cwUJJ7UpxS7lgWiVwi1L34mKIiJtraZMM/view" TargetMode="External"/><Relationship Id="rId363" Type="http://schemas.openxmlformats.org/officeDocument/2006/relationships/hyperlink" Target="https://sites.google.com/view/glamboothmissionviejo/home" TargetMode="External"/><Relationship Id="rId484" Type="http://schemas.openxmlformats.org/officeDocument/2006/relationships/hyperlink" Target="https://docs.google.com/document/d/1fPSh1DQjIfCZInHmO-sSq5wNuLlZBVLnae-naHZqI58/edit?usp=sharing" TargetMode="External"/><Relationship Id="rId120" Type="http://schemas.openxmlformats.org/officeDocument/2006/relationships/hyperlink" Target="https://docs.google.com/presentation/d/1o4U_H3emV_9zUliLw89OHh4N2k2Kp6DeQelLwjlElhE/edit?usp=sharing" TargetMode="External"/><Relationship Id="rId241" Type="http://schemas.openxmlformats.org/officeDocument/2006/relationships/hyperlink" Target="https://docs.google.com/presentation/d/1BVqG-xRlw2cwUJJ7UpxS7lgWiVwi1L34mKIiJtraZMM/pub?start=true&amp;loop=true&amp;delayms=3000" TargetMode="External"/><Relationship Id="rId362" Type="http://schemas.openxmlformats.org/officeDocument/2006/relationships/hyperlink" Target="https://sites.google.com/view/luckyfrogphotoboothrental/home" TargetMode="External"/><Relationship Id="rId483" Type="http://schemas.openxmlformats.org/officeDocument/2006/relationships/hyperlink" Target="https://drive.google.com/file/d/1mwU5esUN009XH5UeKRy7yoaziUstyI8B/view?usp=sharing" TargetMode="External"/><Relationship Id="rId240" Type="http://schemas.openxmlformats.org/officeDocument/2006/relationships/hyperlink" Target="https://docs.google.com/presentation/d/1BVqG-xRlw2cwUJJ7UpxS7lgWiVwi1L34mKIiJtraZMM/edit?usp=sharing" TargetMode="External"/><Relationship Id="rId361" Type="http://schemas.openxmlformats.org/officeDocument/2006/relationships/hyperlink" Target="https://sites.google.com/view/360videoboothrentallosangeles/home" TargetMode="External"/><Relationship Id="rId482" Type="http://schemas.openxmlformats.org/officeDocument/2006/relationships/hyperlink" Target="https://drive.google.com/file/d/1GELnFQnAD35tOttzUMXXLm5jElynN8rN/view?usp=sharing" TargetMode="External"/><Relationship Id="rId360" Type="http://schemas.openxmlformats.org/officeDocument/2006/relationships/hyperlink" Target="https://sites.google.com/view/lucky-frog-photo-booth-photo/home" TargetMode="External"/><Relationship Id="rId481" Type="http://schemas.openxmlformats.org/officeDocument/2006/relationships/hyperlink" Target="https://drive.google.com/file/d/1lR4Bz_mqQV8M0NcXUZ7DYPXHstawrP0S/view?usp=sharing" TargetMode="External"/><Relationship Id="rId125" Type="http://schemas.openxmlformats.org/officeDocument/2006/relationships/hyperlink" Target="https://docs.google.com/document/d/1cPKYI0jBcr1KKjV-tWFm62suw3UQGf-QSDUy2xSU9sY/pub" TargetMode="External"/><Relationship Id="rId246" Type="http://schemas.openxmlformats.org/officeDocument/2006/relationships/hyperlink" Target="https://sites.google.com/view/luckyfrogphotoboothrental/home" TargetMode="External"/><Relationship Id="rId367" Type="http://schemas.openxmlformats.org/officeDocument/2006/relationships/hyperlink" Target="https://drive.google.com/file/d/1JnzL34tNIAAw8lRhg_0PrRp_AVuxIUNX/view?usp=sharing" TargetMode="External"/><Relationship Id="rId488" Type="http://schemas.openxmlformats.org/officeDocument/2006/relationships/hyperlink" Target="https://docs.google.com/document/d/1Yx_ijB6qiwuYgjfrcVW1hJZqgeWblvNVI6p0MjMK_mE/pub" TargetMode="External"/><Relationship Id="rId124" Type="http://schemas.openxmlformats.org/officeDocument/2006/relationships/hyperlink" Target="https://docs.google.com/document/d/1cPKYI0jBcr1KKjV-tWFm62suw3UQGf-QSDUy2xSU9sY/edit?usp=sharing" TargetMode="External"/><Relationship Id="rId245" Type="http://schemas.openxmlformats.org/officeDocument/2006/relationships/hyperlink" Target="https://sites.google.com/view/360videoboothrentallosangeles/home" TargetMode="External"/><Relationship Id="rId366" Type="http://schemas.openxmlformats.org/officeDocument/2006/relationships/hyperlink" Target="https://drive.google.com/file/d/10g6wgHVS4cYo1gj3OcC-gDuzuvXKtuDu/view?usp=sharing" TargetMode="External"/><Relationship Id="rId487" Type="http://schemas.openxmlformats.org/officeDocument/2006/relationships/hyperlink" Target="https://docs.google.com/document/d/1Yx_ijB6qiwuYgjfrcVW1hJZqgeWblvNVI6p0MjMK_mE/edit?usp=sharing" TargetMode="External"/><Relationship Id="rId123" Type="http://schemas.openxmlformats.org/officeDocument/2006/relationships/hyperlink" Target="https://docs.google.com/presentation/d/1o4U_H3emV_9zUliLw89OHh4N2k2Kp6DeQelLwjlElhE/htmlpresent" TargetMode="External"/><Relationship Id="rId244" Type="http://schemas.openxmlformats.org/officeDocument/2006/relationships/hyperlink" Target="https://sites.google.com/view/lucky-frog-photo-booth-photo/home" TargetMode="External"/><Relationship Id="rId365" Type="http://schemas.openxmlformats.org/officeDocument/2006/relationships/hyperlink" Target="https://drive.google.com/file/d/1bD56ogbk-6GsX-nVc91RHVSfRtyytX6z/view?usp=sharing" TargetMode="External"/><Relationship Id="rId486" Type="http://schemas.openxmlformats.org/officeDocument/2006/relationships/hyperlink" Target="https://docs.google.com/document/d/1fPSh1DQjIfCZInHmO-sSq5wNuLlZBVLnae-naHZqI58/view" TargetMode="External"/><Relationship Id="rId122" Type="http://schemas.openxmlformats.org/officeDocument/2006/relationships/hyperlink" Target="https://docs.google.com/presentation/d/1o4U_H3emV_9zUliLw89OHh4N2k2Kp6DeQelLwjlElhE/view" TargetMode="External"/><Relationship Id="rId243" Type="http://schemas.openxmlformats.org/officeDocument/2006/relationships/hyperlink" Target="https://docs.google.com/presentation/d/1BVqG-xRlw2cwUJJ7UpxS7lgWiVwi1L34mKIiJtraZMM/htmlpresent" TargetMode="External"/><Relationship Id="rId364" Type="http://schemas.openxmlformats.org/officeDocument/2006/relationships/hyperlink" Target="https://sites.google.com/view/vogue-booth-costa-mesa/home" TargetMode="External"/><Relationship Id="rId485" Type="http://schemas.openxmlformats.org/officeDocument/2006/relationships/hyperlink" Target="https://docs.google.com/document/d/1fPSh1DQjIfCZInHmO-sSq5wNuLlZBVLnae-naHZqI58/pub" TargetMode="External"/><Relationship Id="rId95" Type="http://schemas.openxmlformats.org/officeDocument/2006/relationships/hyperlink" Target="https://docs.google.com/document/d/13ckLCePKJB1JsRi78CZrecW7Rbi_rA1fn8eEYZ7r6eo/edit?usp=sharing" TargetMode="External"/><Relationship Id="rId94" Type="http://schemas.openxmlformats.org/officeDocument/2006/relationships/hyperlink" Target="https://docs.google.com/presentation/d/12ogwTZkJJ80sfmS8nXjekytAaPgT-9UHGhcFks7hQYg/htmlpresent" TargetMode="External"/><Relationship Id="rId97" Type="http://schemas.openxmlformats.org/officeDocument/2006/relationships/hyperlink" Target="https://docs.google.com/document/d/13ckLCePKJB1JsRi78CZrecW7Rbi_rA1fn8eEYZ7r6eo/view" TargetMode="External"/><Relationship Id="rId96" Type="http://schemas.openxmlformats.org/officeDocument/2006/relationships/hyperlink" Target="https://docs.google.com/document/d/13ckLCePKJB1JsRi78CZrecW7Rbi_rA1fn8eEYZ7r6eo/pub" TargetMode="External"/><Relationship Id="rId99" Type="http://schemas.openxmlformats.org/officeDocument/2006/relationships/hyperlink" Target="https://docs.google.com/presentation/d/1rA3FjNJE0jmi_a5k7oLcWisS7k6cX8ydDVP5gjRevBs/pub?start=true&amp;loop=true&amp;delayms=3000" TargetMode="External"/><Relationship Id="rId480" Type="http://schemas.openxmlformats.org/officeDocument/2006/relationships/hyperlink" Target="https://sites.google.com/view/vogue-booth-costa-mesa/home" TargetMode="External"/><Relationship Id="rId98" Type="http://schemas.openxmlformats.org/officeDocument/2006/relationships/hyperlink" Target="https://docs.google.com/presentation/d/1rA3FjNJE0jmi_a5k7oLcWisS7k6cX8ydDVP5gjRevBs/edit?usp=sharing" TargetMode="External"/><Relationship Id="rId91" Type="http://schemas.openxmlformats.org/officeDocument/2006/relationships/hyperlink" Target="https://docs.google.com/presentation/d/12ogwTZkJJ80sfmS8nXjekytAaPgT-9UHGhcFks7hQYg/edit?usp=sharing" TargetMode="External"/><Relationship Id="rId90" Type="http://schemas.openxmlformats.org/officeDocument/2006/relationships/hyperlink" Target="https://docs.google.com/document/d/1Zwn3jPF5TWWRolIQ8HW861-NxC3xrYbt_WFvr_Rft20/view" TargetMode="External"/><Relationship Id="rId93" Type="http://schemas.openxmlformats.org/officeDocument/2006/relationships/hyperlink" Target="https://docs.google.com/presentation/d/12ogwTZkJJ80sfmS8nXjekytAaPgT-9UHGhcFks7hQYg/view" TargetMode="External"/><Relationship Id="rId92" Type="http://schemas.openxmlformats.org/officeDocument/2006/relationships/hyperlink" Target="https://docs.google.com/presentation/d/12ogwTZkJJ80sfmS8nXjekytAaPgT-9UHGhcFks7hQYg/pub?start=true&amp;loop=true&amp;delayms=3000" TargetMode="External"/><Relationship Id="rId118" Type="http://schemas.openxmlformats.org/officeDocument/2006/relationships/hyperlink" Target="https://docs.google.com/document/d/1H3ufksa1vnfvqe5adG8zffxG9fFxCcrRwS2lKO7eYmU/pub" TargetMode="External"/><Relationship Id="rId239" Type="http://schemas.openxmlformats.org/officeDocument/2006/relationships/hyperlink" Target="https://docs.google.com/document/d/1K5pCgAVxZ5UF3lt6RDO65oEjL9khgE1yE_Pn0a_LO2s/view" TargetMode="External"/><Relationship Id="rId117" Type="http://schemas.openxmlformats.org/officeDocument/2006/relationships/hyperlink" Target="https://docs.google.com/document/d/1H3ufksa1vnfvqe5adG8zffxG9fFxCcrRwS2lKO7eYmU/edit?usp=sharing" TargetMode="External"/><Relationship Id="rId238" Type="http://schemas.openxmlformats.org/officeDocument/2006/relationships/hyperlink" Target="https://docs.google.com/document/d/1K5pCgAVxZ5UF3lt6RDO65oEjL9khgE1yE_Pn0a_LO2s/pub" TargetMode="External"/><Relationship Id="rId359" Type="http://schemas.openxmlformats.org/officeDocument/2006/relationships/hyperlink" Target="https://docs.google.com/presentation/d/1O49_L45JtgeZdJDlYbvfHglP5_CCTh9fmQD7AKanoN0/htmlpresent" TargetMode="External"/><Relationship Id="rId116" Type="http://schemas.openxmlformats.org/officeDocument/2006/relationships/hyperlink" Target="https://docs.google.com/presentation/d/1NQfQeWV6Kn-U6XmFA_KCozQMODAcuwcx-bvqT1_e718/htmlpresent" TargetMode="External"/><Relationship Id="rId237" Type="http://schemas.openxmlformats.org/officeDocument/2006/relationships/hyperlink" Target="https://docs.google.com/document/d/1K5pCgAVxZ5UF3lt6RDO65oEjL9khgE1yE_Pn0a_LO2s/edit?usp=sharing" TargetMode="External"/><Relationship Id="rId358" Type="http://schemas.openxmlformats.org/officeDocument/2006/relationships/hyperlink" Target="https://docs.google.com/presentation/d/1O49_L45JtgeZdJDlYbvfHglP5_CCTh9fmQD7AKanoN0/view" TargetMode="External"/><Relationship Id="rId479" Type="http://schemas.openxmlformats.org/officeDocument/2006/relationships/hyperlink" Target="https://sites.google.com/view/glamboothmissionviejo/home" TargetMode="External"/><Relationship Id="rId115" Type="http://schemas.openxmlformats.org/officeDocument/2006/relationships/hyperlink" Target="https://docs.google.com/presentation/d/1NQfQeWV6Kn-U6XmFA_KCozQMODAcuwcx-bvqT1_e718/view" TargetMode="External"/><Relationship Id="rId236" Type="http://schemas.openxmlformats.org/officeDocument/2006/relationships/hyperlink" Target="https://docs.google.com/presentation/d/1sZpkuWxYb5RARiXeXrLKOb9JqpQc4K9LJiGX-W4i7Cw/htmlpresent" TargetMode="External"/><Relationship Id="rId357" Type="http://schemas.openxmlformats.org/officeDocument/2006/relationships/hyperlink" Target="https://docs.google.com/presentation/d/1O49_L45JtgeZdJDlYbvfHglP5_CCTh9fmQD7AKanoN0/pub?start=true&amp;loop=true&amp;delayms=3000" TargetMode="External"/><Relationship Id="rId478" Type="http://schemas.openxmlformats.org/officeDocument/2006/relationships/hyperlink" Target="https://sites.google.com/view/luckyfrogphotoboothrental/home" TargetMode="External"/><Relationship Id="rId119" Type="http://schemas.openxmlformats.org/officeDocument/2006/relationships/hyperlink" Target="https://docs.google.com/document/d/1H3ufksa1vnfvqe5adG8zffxG9fFxCcrRwS2lKO7eYmU/view" TargetMode="External"/><Relationship Id="rId110" Type="http://schemas.openxmlformats.org/officeDocument/2006/relationships/hyperlink" Target="https://docs.google.com/document/d/1FSTbkn2GWxYicc3AfUWJiPHtpn2qnpUb2ImMMWuubxY/edit?usp=sharing" TargetMode="External"/><Relationship Id="rId231" Type="http://schemas.openxmlformats.org/officeDocument/2006/relationships/hyperlink" Target="https://docs.google.com/document/d/1InmvYcy0FEW8anWMoz45jHpy5sDv8nkTvkerYn3-x1I/pub" TargetMode="External"/><Relationship Id="rId352" Type="http://schemas.openxmlformats.org/officeDocument/2006/relationships/hyperlink" Target="https://docs.google.com/presentation/d/1mQJ4veUXrk6d8ftcXY6O6iVrHideB1PwBthvt5fxFYY/htmlpresent" TargetMode="External"/><Relationship Id="rId473" Type="http://schemas.openxmlformats.org/officeDocument/2006/relationships/hyperlink" Target="https://docs.google.com/presentation/d/1kfRqfMj3Gywc9t_uRhfEC0yXQbEFqUQdonJTmRS1k6g/pub?start=true&amp;loop=true&amp;delayms=3000" TargetMode="External"/><Relationship Id="rId230" Type="http://schemas.openxmlformats.org/officeDocument/2006/relationships/hyperlink" Target="https://docs.google.com/document/d/1InmvYcy0FEW8anWMoz45jHpy5sDv8nkTvkerYn3-x1I/edit?usp=sharing" TargetMode="External"/><Relationship Id="rId351" Type="http://schemas.openxmlformats.org/officeDocument/2006/relationships/hyperlink" Target="https://docs.google.com/presentation/d/1mQJ4veUXrk6d8ftcXY6O6iVrHideB1PwBthvt5fxFYY/view" TargetMode="External"/><Relationship Id="rId472" Type="http://schemas.openxmlformats.org/officeDocument/2006/relationships/hyperlink" Target="https://docs.google.com/presentation/d/1kfRqfMj3Gywc9t_uRhfEC0yXQbEFqUQdonJTmRS1k6g/edit?usp=sharing" TargetMode="External"/><Relationship Id="rId350" Type="http://schemas.openxmlformats.org/officeDocument/2006/relationships/hyperlink" Target="https://docs.google.com/presentation/d/1mQJ4veUXrk6d8ftcXY6O6iVrHideB1PwBthvt5fxFYY/pub?start=true&amp;loop=true&amp;delayms=3000" TargetMode="External"/><Relationship Id="rId471" Type="http://schemas.openxmlformats.org/officeDocument/2006/relationships/hyperlink" Target="https://docs.google.com/document/d/1RvksrBPXUfGEcndYOw8iW4PPcHYmvaUwdi6ClhsriGM/view" TargetMode="External"/><Relationship Id="rId470" Type="http://schemas.openxmlformats.org/officeDocument/2006/relationships/hyperlink" Target="https://docs.google.com/document/d/1RvksrBPXUfGEcndYOw8iW4PPcHYmvaUwdi6ClhsriGM/pub" TargetMode="External"/><Relationship Id="rId114" Type="http://schemas.openxmlformats.org/officeDocument/2006/relationships/hyperlink" Target="https://docs.google.com/presentation/d/1NQfQeWV6Kn-U6XmFA_KCozQMODAcuwcx-bvqT1_e718/pub?start=true&amp;loop=true&amp;delayms=3000" TargetMode="External"/><Relationship Id="rId235" Type="http://schemas.openxmlformats.org/officeDocument/2006/relationships/hyperlink" Target="https://docs.google.com/presentation/d/1sZpkuWxYb5RARiXeXrLKOb9JqpQc4K9LJiGX-W4i7Cw/view" TargetMode="External"/><Relationship Id="rId356" Type="http://schemas.openxmlformats.org/officeDocument/2006/relationships/hyperlink" Target="https://docs.google.com/presentation/d/1O49_L45JtgeZdJDlYbvfHglP5_CCTh9fmQD7AKanoN0/edit?usp=sharing" TargetMode="External"/><Relationship Id="rId477" Type="http://schemas.openxmlformats.org/officeDocument/2006/relationships/hyperlink" Target="https://sites.google.com/view/360videoboothrentallosangeles/home" TargetMode="External"/><Relationship Id="rId113" Type="http://schemas.openxmlformats.org/officeDocument/2006/relationships/hyperlink" Target="https://docs.google.com/presentation/d/1NQfQeWV6Kn-U6XmFA_KCozQMODAcuwcx-bvqT1_e718/edit?usp=sharing" TargetMode="External"/><Relationship Id="rId234" Type="http://schemas.openxmlformats.org/officeDocument/2006/relationships/hyperlink" Target="https://docs.google.com/presentation/d/1sZpkuWxYb5RARiXeXrLKOb9JqpQc4K9LJiGX-W4i7Cw/pub?start=true&amp;loop=true&amp;delayms=3000" TargetMode="External"/><Relationship Id="rId355" Type="http://schemas.openxmlformats.org/officeDocument/2006/relationships/hyperlink" Target="https://docs.google.com/document/d/1ePj-5IwfwmdWQW_padJRfien8dSsGZU5eroBDd1JLOY/view" TargetMode="External"/><Relationship Id="rId476" Type="http://schemas.openxmlformats.org/officeDocument/2006/relationships/hyperlink" Target="https://sites.google.com/view/lucky-frog-photo-booth-photo/home" TargetMode="External"/><Relationship Id="rId112" Type="http://schemas.openxmlformats.org/officeDocument/2006/relationships/hyperlink" Target="https://docs.google.com/document/d/1FSTbkn2GWxYicc3AfUWJiPHtpn2qnpUb2ImMMWuubxY/view" TargetMode="External"/><Relationship Id="rId233" Type="http://schemas.openxmlformats.org/officeDocument/2006/relationships/hyperlink" Target="https://docs.google.com/presentation/d/1sZpkuWxYb5RARiXeXrLKOb9JqpQc4K9LJiGX-W4i7Cw/edit?usp=sharing" TargetMode="External"/><Relationship Id="rId354" Type="http://schemas.openxmlformats.org/officeDocument/2006/relationships/hyperlink" Target="https://docs.google.com/document/d/1ePj-5IwfwmdWQW_padJRfien8dSsGZU5eroBDd1JLOY/pub" TargetMode="External"/><Relationship Id="rId475" Type="http://schemas.openxmlformats.org/officeDocument/2006/relationships/hyperlink" Target="https://docs.google.com/presentation/d/1kfRqfMj3Gywc9t_uRhfEC0yXQbEFqUQdonJTmRS1k6g/htmlpresent" TargetMode="External"/><Relationship Id="rId111" Type="http://schemas.openxmlformats.org/officeDocument/2006/relationships/hyperlink" Target="https://docs.google.com/document/d/1FSTbkn2GWxYicc3AfUWJiPHtpn2qnpUb2ImMMWuubxY/pub" TargetMode="External"/><Relationship Id="rId232" Type="http://schemas.openxmlformats.org/officeDocument/2006/relationships/hyperlink" Target="https://docs.google.com/document/d/1InmvYcy0FEW8anWMoz45jHpy5sDv8nkTvkerYn3-x1I/view" TargetMode="External"/><Relationship Id="rId353" Type="http://schemas.openxmlformats.org/officeDocument/2006/relationships/hyperlink" Target="https://docs.google.com/document/d/1ePj-5IwfwmdWQW_padJRfien8dSsGZU5eroBDd1JLOY/edit?usp=sharing" TargetMode="External"/><Relationship Id="rId474" Type="http://schemas.openxmlformats.org/officeDocument/2006/relationships/hyperlink" Target="https://docs.google.com/presentation/d/1kfRqfMj3Gywc9t_uRhfEC0yXQbEFqUQdonJTmRS1k6g/view" TargetMode="External"/><Relationship Id="rId305" Type="http://schemas.openxmlformats.org/officeDocument/2006/relationships/hyperlink" Target="https://sites.google.com/view/glamboothmissionviejo/home" TargetMode="External"/><Relationship Id="rId426" Type="http://schemas.openxmlformats.org/officeDocument/2006/relationships/hyperlink" Target="https://docs.google.com/document/d/14qZV8XB69K9fIsGXzMzw8EVtLJUomCjqxwomIib1jDg/edit?usp=sharing" TargetMode="External"/><Relationship Id="rId304" Type="http://schemas.openxmlformats.org/officeDocument/2006/relationships/hyperlink" Target="https://sites.google.com/view/luckyfrogphotoboothrental/home" TargetMode="External"/><Relationship Id="rId425" Type="http://schemas.openxmlformats.org/officeDocument/2006/relationships/hyperlink" Target="https://drive.google.com/file/d/1Iq1l2ALQmLPG_fsPK5r7-hJY9JVuVrbr/view?usp=sharing" TargetMode="External"/><Relationship Id="rId303" Type="http://schemas.openxmlformats.org/officeDocument/2006/relationships/hyperlink" Target="https://sites.google.com/view/360videoboothrentallosangeles/home" TargetMode="External"/><Relationship Id="rId424" Type="http://schemas.openxmlformats.org/officeDocument/2006/relationships/hyperlink" Target="https://drive.google.com/file/d/1uTXktuMrOpmpKPEB1GO3V3mqA4tceY12/view?usp=sharing" TargetMode="External"/><Relationship Id="rId302" Type="http://schemas.openxmlformats.org/officeDocument/2006/relationships/hyperlink" Target="https://sites.google.com/view/lucky-frog-photo-booth-photo/home" TargetMode="External"/><Relationship Id="rId423" Type="http://schemas.openxmlformats.org/officeDocument/2006/relationships/hyperlink" Target="https://drive.google.com/file/d/1sTP-kRReLv2Sv4avvSJ_YqifpQWWZXrN/view?usp=sharing" TargetMode="External"/><Relationship Id="rId309" Type="http://schemas.openxmlformats.org/officeDocument/2006/relationships/hyperlink" Target="https://drive.google.com/file/d/18vc7PYOwXJPTW584OyFXFSrvjXeGYylR/view?usp=sharing" TargetMode="External"/><Relationship Id="rId308" Type="http://schemas.openxmlformats.org/officeDocument/2006/relationships/hyperlink" Target="https://drive.google.com/file/d/1GfZMoUMDmDZ1hRUWsWI-Te4d0Jffui_m/view?usp=sharing" TargetMode="External"/><Relationship Id="rId429" Type="http://schemas.openxmlformats.org/officeDocument/2006/relationships/hyperlink" Target="https://docs.google.com/presentation/d/19P51Wdku2AwjFdZrrZh_zpMJcorhVtXvEDEJ8bDf18o/edit?usp=sharing" TargetMode="External"/><Relationship Id="rId307" Type="http://schemas.openxmlformats.org/officeDocument/2006/relationships/hyperlink" Target="https://drive.google.com/file/d/1y7tvPfHM1kiQ-0_kk1bag0b4wOMW8MGF/view?usp=sharing" TargetMode="External"/><Relationship Id="rId428" Type="http://schemas.openxmlformats.org/officeDocument/2006/relationships/hyperlink" Target="https://docs.google.com/document/d/14qZV8XB69K9fIsGXzMzw8EVtLJUomCjqxwomIib1jDg/view" TargetMode="External"/><Relationship Id="rId306" Type="http://schemas.openxmlformats.org/officeDocument/2006/relationships/hyperlink" Target="https://sites.google.com/view/vogue-booth-costa-mesa/home" TargetMode="External"/><Relationship Id="rId427" Type="http://schemas.openxmlformats.org/officeDocument/2006/relationships/hyperlink" Target="https://docs.google.com/document/d/14qZV8XB69K9fIsGXzMzw8EVtLJUomCjqxwomIib1jDg/pub" TargetMode="External"/><Relationship Id="rId301" Type="http://schemas.openxmlformats.org/officeDocument/2006/relationships/hyperlink" Target="https://docs.google.com/presentation/d/1DYsotRCWhcFTNvqka1mBJW4mSqD4gJ4IsTz81VHj58Y/htmlpresent" TargetMode="External"/><Relationship Id="rId422" Type="http://schemas.openxmlformats.org/officeDocument/2006/relationships/hyperlink" Target="https://sites.google.com/view/vogue-booth-costa-mesa/home" TargetMode="External"/><Relationship Id="rId300" Type="http://schemas.openxmlformats.org/officeDocument/2006/relationships/hyperlink" Target="https://docs.google.com/presentation/d/1DYsotRCWhcFTNvqka1mBJW4mSqD4gJ4IsTz81VHj58Y/view" TargetMode="External"/><Relationship Id="rId421" Type="http://schemas.openxmlformats.org/officeDocument/2006/relationships/hyperlink" Target="https://sites.google.com/view/glamboothmissionviejo/home" TargetMode="External"/><Relationship Id="rId420" Type="http://schemas.openxmlformats.org/officeDocument/2006/relationships/hyperlink" Target="https://sites.google.com/view/luckyfrogphotoboothrental/home" TargetMode="External"/><Relationship Id="rId415" Type="http://schemas.openxmlformats.org/officeDocument/2006/relationships/hyperlink" Target="https://docs.google.com/presentation/d/1GFdT_yGEBrush1cdnEvBVHHsJLH85KBm5xp8SiTeMIE/pub?start=true&amp;loop=true&amp;delayms=3000" TargetMode="External"/><Relationship Id="rId414" Type="http://schemas.openxmlformats.org/officeDocument/2006/relationships/hyperlink" Target="https://docs.google.com/presentation/d/1GFdT_yGEBrush1cdnEvBVHHsJLH85KBm5xp8SiTeMIE/edit?usp=sharing" TargetMode="External"/><Relationship Id="rId413" Type="http://schemas.openxmlformats.org/officeDocument/2006/relationships/hyperlink" Target="https://docs.google.com/document/d/1ICFi7Lyealrtf0taL48ESq6AWSJnS5wjZRWfgnHKkXo/view" TargetMode="External"/><Relationship Id="rId412" Type="http://schemas.openxmlformats.org/officeDocument/2006/relationships/hyperlink" Target="https://docs.google.com/document/d/1ICFi7Lyealrtf0taL48ESq6AWSJnS5wjZRWfgnHKkXo/pub" TargetMode="External"/><Relationship Id="rId419" Type="http://schemas.openxmlformats.org/officeDocument/2006/relationships/hyperlink" Target="https://sites.google.com/view/360videoboothrentallosangeles/home" TargetMode="External"/><Relationship Id="rId418" Type="http://schemas.openxmlformats.org/officeDocument/2006/relationships/hyperlink" Target="https://sites.google.com/view/lucky-frog-photo-booth-photo/home" TargetMode="External"/><Relationship Id="rId417" Type="http://schemas.openxmlformats.org/officeDocument/2006/relationships/hyperlink" Target="https://docs.google.com/presentation/d/1GFdT_yGEBrush1cdnEvBVHHsJLH85KBm5xp8SiTeMIE/htmlpresent" TargetMode="External"/><Relationship Id="rId416" Type="http://schemas.openxmlformats.org/officeDocument/2006/relationships/hyperlink" Target="https://docs.google.com/presentation/d/1GFdT_yGEBrush1cdnEvBVHHsJLH85KBm5xp8SiTeMIE/view" TargetMode="External"/><Relationship Id="rId411" Type="http://schemas.openxmlformats.org/officeDocument/2006/relationships/hyperlink" Target="https://docs.google.com/document/d/1ICFi7Lyealrtf0taL48ESq6AWSJnS5wjZRWfgnHKkXo/edit?usp=sharing" TargetMode="External"/><Relationship Id="rId410" Type="http://schemas.openxmlformats.org/officeDocument/2006/relationships/hyperlink" Target="https://docs.google.com/presentation/d/1nZFZy4OtX0btXpBCBQtSyV96qFz6owV7s_mADLtwl1A/htmlpresent" TargetMode="External"/><Relationship Id="rId206" Type="http://schemas.openxmlformats.org/officeDocument/2006/relationships/hyperlink" Target="https://docs.google.com/document/d/16eVcX6e7bL7wAsdeVPbaoIPj7Tqba88iQ1A_S3Wyujk/view" TargetMode="External"/><Relationship Id="rId327" Type="http://schemas.openxmlformats.org/officeDocument/2006/relationships/hyperlink" Target="https://docs.google.com/presentation/d/1QpBLYgbybFLTOanTNvSfXXMmHONmX1U9H_m7wDqW2Yk/edit?usp=sharing" TargetMode="External"/><Relationship Id="rId448" Type="http://schemas.openxmlformats.org/officeDocument/2006/relationships/hyperlink" Target="https://sites.google.com/view/360videoboothrentallosangeles/home" TargetMode="External"/><Relationship Id="rId205" Type="http://schemas.openxmlformats.org/officeDocument/2006/relationships/hyperlink" Target="https://docs.google.com/document/d/16eVcX6e7bL7wAsdeVPbaoIPj7Tqba88iQ1A_S3Wyujk/pub" TargetMode="External"/><Relationship Id="rId326" Type="http://schemas.openxmlformats.org/officeDocument/2006/relationships/hyperlink" Target="https://docs.google.com/document/d/11uIGx_TmtWkpmnJ1WNCppCEFafFzxMraQj9sW0iZ4BI/view" TargetMode="External"/><Relationship Id="rId447" Type="http://schemas.openxmlformats.org/officeDocument/2006/relationships/hyperlink" Target="https://sites.google.com/view/lucky-frog-photo-booth-photo/home" TargetMode="External"/><Relationship Id="rId204" Type="http://schemas.openxmlformats.org/officeDocument/2006/relationships/hyperlink" Target="https://docs.google.com/document/d/16eVcX6e7bL7wAsdeVPbaoIPj7Tqba88iQ1A_S3Wyujk/edit?usp=sharing" TargetMode="External"/><Relationship Id="rId325" Type="http://schemas.openxmlformats.org/officeDocument/2006/relationships/hyperlink" Target="https://docs.google.com/document/d/11uIGx_TmtWkpmnJ1WNCppCEFafFzxMraQj9sW0iZ4BI/pub" TargetMode="External"/><Relationship Id="rId446" Type="http://schemas.openxmlformats.org/officeDocument/2006/relationships/hyperlink" Target="https://docs.google.com/presentation/d/1x_Du-_VbduD_2URPF0jU19EgwimVk-wblHJF6t42J8Y/htmlpresent" TargetMode="External"/><Relationship Id="rId203" Type="http://schemas.openxmlformats.org/officeDocument/2006/relationships/hyperlink" Target="https://docs.google.com/presentation/d/1QeF2jqDHUzqTgDFREe6H7Kb3knSWXqlB4Qut2v99zx0/htmlpresent" TargetMode="External"/><Relationship Id="rId324" Type="http://schemas.openxmlformats.org/officeDocument/2006/relationships/hyperlink" Target="https://docs.google.com/document/d/11uIGx_TmtWkpmnJ1WNCppCEFafFzxMraQj9sW0iZ4BI/edit?usp=sharing" TargetMode="External"/><Relationship Id="rId445" Type="http://schemas.openxmlformats.org/officeDocument/2006/relationships/hyperlink" Target="https://docs.google.com/presentation/d/1x_Du-_VbduD_2URPF0jU19EgwimVk-wblHJF6t42J8Y/view" TargetMode="External"/><Relationship Id="rId209" Type="http://schemas.openxmlformats.org/officeDocument/2006/relationships/hyperlink" Target="https://docs.google.com/presentation/d/13boZBJNxO_EJvim07vEliBzSiWqOsUfpIRaqT9gqS4Q/view" TargetMode="External"/><Relationship Id="rId208" Type="http://schemas.openxmlformats.org/officeDocument/2006/relationships/hyperlink" Target="https://docs.google.com/presentation/d/13boZBJNxO_EJvim07vEliBzSiWqOsUfpIRaqT9gqS4Q/pub?start=true&amp;loop=true&amp;delayms=3000" TargetMode="External"/><Relationship Id="rId329" Type="http://schemas.openxmlformats.org/officeDocument/2006/relationships/hyperlink" Target="https://docs.google.com/presentation/d/1QpBLYgbybFLTOanTNvSfXXMmHONmX1U9H_m7wDqW2Yk/view" TargetMode="External"/><Relationship Id="rId207" Type="http://schemas.openxmlformats.org/officeDocument/2006/relationships/hyperlink" Target="https://docs.google.com/presentation/d/13boZBJNxO_EJvim07vEliBzSiWqOsUfpIRaqT9gqS4Q/edit?usp=sharing" TargetMode="External"/><Relationship Id="rId328" Type="http://schemas.openxmlformats.org/officeDocument/2006/relationships/hyperlink" Target="https://docs.google.com/presentation/d/1QpBLYgbybFLTOanTNvSfXXMmHONmX1U9H_m7wDqW2Yk/pub?start=true&amp;loop=true&amp;delayms=3000" TargetMode="External"/><Relationship Id="rId449" Type="http://schemas.openxmlformats.org/officeDocument/2006/relationships/hyperlink" Target="https://sites.google.com/view/luckyfrogphotoboothrental/home" TargetMode="External"/><Relationship Id="rId440" Type="http://schemas.openxmlformats.org/officeDocument/2006/relationships/hyperlink" Target="https://docs.google.com/document/d/15oJQMsBoI-65BiQ00VeiWB1jSENukdSfT26Xy7OsI7s/edit?usp=sharing" TargetMode="External"/><Relationship Id="rId202" Type="http://schemas.openxmlformats.org/officeDocument/2006/relationships/hyperlink" Target="https://docs.google.com/presentation/d/1QeF2jqDHUzqTgDFREe6H7Kb3knSWXqlB4Qut2v99zx0/view" TargetMode="External"/><Relationship Id="rId323" Type="http://schemas.openxmlformats.org/officeDocument/2006/relationships/hyperlink" Target="https://docs.google.com/presentation/d/1uAVRZbk8tvyMBl3bLaOcY-yfvpoojJFUJTrCyCYfUWQ/htmlpresent" TargetMode="External"/><Relationship Id="rId444" Type="http://schemas.openxmlformats.org/officeDocument/2006/relationships/hyperlink" Target="https://docs.google.com/presentation/d/1x_Du-_VbduD_2URPF0jU19EgwimVk-wblHJF6t42J8Y/pub?start=true&amp;loop=true&amp;delayms=3000" TargetMode="External"/><Relationship Id="rId201" Type="http://schemas.openxmlformats.org/officeDocument/2006/relationships/hyperlink" Target="https://docs.google.com/presentation/d/1QeF2jqDHUzqTgDFREe6H7Kb3knSWXqlB4Qut2v99zx0/pub?start=true&amp;loop=true&amp;delayms=3000" TargetMode="External"/><Relationship Id="rId322" Type="http://schemas.openxmlformats.org/officeDocument/2006/relationships/hyperlink" Target="https://docs.google.com/presentation/d/1uAVRZbk8tvyMBl3bLaOcY-yfvpoojJFUJTrCyCYfUWQ/view" TargetMode="External"/><Relationship Id="rId443" Type="http://schemas.openxmlformats.org/officeDocument/2006/relationships/hyperlink" Target="https://docs.google.com/presentation/d/1x_Du-_VbduD_2URPF0jU19EgwimVk-wblHJF6t42J8Y/edit?usp=sharing" TargetMode="External"/><Relationship Id="rId200" Type="http://schemas.openxmlformats.org/officeDocument/2006/relationships/hyperlink" Target="https://docs.google.com/presentation/d/1QeF2jqDHUzqTgDFREe6H7Kb3knSWXqlB4Qut2v99zx0/edit?usp=sharing" TargetMode="External"/><Relationship Id="rId321" Type="http://schemas.openxmlformats.org/officeDocument/2006/relationships/hyperlink" Target="https://docs.google.com/presentation/d/1uAVRZbk8tvyMBl3bLaOcY-yfvpoojJFUJTrCyCYfUWQ/pub?start=true&amp;loop=true&amp;delayms=3000" TargetMode="External"/><Relationship Id="rId442" Type="http://schemas.openxmlformats.org/officeDocument/2006/relationships/hyperlink" Target="https://docs.google.com/document/d/15oJQMsBoI-65BiQ00VeiWB1jSENukdSfT26Xy7OsI7s/view" TargetMode="External"/><Relationship Id="rId320" Type="http://schemas.openxmlformats.org/officeDocument/2006/relationships/hyperlink" Target="https://docs.google.com/presentation/d/1uAVRZbk8tvyMBl3bLaOcY-yfvpoojJFUJTrCyCYfUWQ/edit?usp=sharing" TargetMode="External"/><Relationship Id="rId441" Type="http://schemas.openxmlformats.org/officeDocument/2006/relationships/hyperlink" Target="https://docs.google.com/document/d/15oJQMsBoI-65BiQ00VeiWB1jSENukdSfT26Xy7OsI7s/pub" TargetMode="External"/><Relationship Id="rId316" Type="http://schemas.openxmlformats.org/officeDocument/2006/relationships/hyperlink" Target="https://docs.google.com/presentation/d/1Wr4qlHNEN2laAcOMtr6Tqkawb1ajqxu0LV8-n1qUrYw/htmlpresent" TargetMode="External"/><Relationship Id="rId437" Type="http://schemas.openxmlformats.org/officeDocument/2006/relationships/hyperlink" Target="https://docs.google.com/presentation/d/1ouKy0XGNBaLULgsNt25CPmVs6Yl4feDxz7h_OS6YsgI/pub?start=true&amp;loop=true&amp;delayms=3000" TargetMode="External"/><Relationship Id="rId315" Type="http://schemas.openxmlformats.org/officeDocument/2006/relationships/hyperlink" Target="https://docs.google.com/presentation/d/1Wr4qlHNEN2laAcOMtr6Tqkawb1ajqxu0LV8-n1qUrYw/view" TargetMode="External"/><Relationship Id="rId436" Type="http://schemas.openxmlformats.org/officeDocument/2006/relationships/hyperlink" Target="https://docs.google.com/presentation/d/1ouKy0XGNBaLULgsNt25CPmVs6Yl4feDxz7h_OS6YsgI/edit?usp=sharing" TargetMode="External"/><Relationship Id="rId314" Type="http://schemas.openxmlformats.org/officeDocument/2006/relationships/hyperlink" Target="https://docs.google.com/presentation/d/1Wr4qlHNEN2laAcOMtr6Tqkawb1ajqxu0LV8-n1qUrYw/pub?start=true&amp;loop=true&amp;delayms=3000" TargetMode="External"/><Relationship Id="rId435" Type="http://schemas.openxmlformats.org/officeDocument/2006/relationships/hyperlink" Target="https://docs.google.com/document/d/1WQRPdqYt_fvcY-ex2v7AxEoxlXQp8sRdYjdpwvMI2Hk/view" TargetMode="External"/><Relationship Id="rId313" Type="http://schemas.openxmlformats.org/officeDocument/2006/relationships/hyperlink" Target="https://docs.google.com/presentation/d/1Wr4qlHNEN2laAcOMtr6Tqkawb1ajqxu0LV8-n1qUrYw/edit?usp=sharing" TargetMode="External"/><Relationship Id="rId434" Type="http://schemas.openxmlformats.org/officeDocument/2006/relationships/hyperlink" Target="https://docs.google.com/document/d/1WQRPdqYt_fvcY-ex2v7AxEoxlXQp8sRdYjdpwvMI2Hk/pub" TargetMode="External"/><Relationship Id="rId319" Type="http://schemas.openxmlformats.org/officeDocument/2006/relationships/hyperlink" Target="https://docs.google.com/document/d/15xhmTsuWlUzLh_PI-WegdF65WtBv_k-Hlx1XIXzKMYc/view" TargetMode="External"/><Relationship Id="rId318" Type="http://schemas.openxmlformats.org/officeDocument/2006/relationships/hyperlink" Target="https://docs.google.com/document/d/15xhmTsuWlUzLh_PI-WegdF65WtBv_k-Hlx1XIXzKMYc/pub" TargetMode="External"/><Relationship Id="rId439" Type="http://schemas.openxmlformats.org/officeDocument/2006/relationships/hyperlink" Target="https://docs.google.com/presentation/d/1ouKy0XGNBaLULgsNt25CPmVs6Yl4feDxz7h_OS6YsgI/htmlpresent" TargetMode="External"/><Relationship Id="rId317" Type="http://schemas.openxmlformats.org/officeDocument/2006/relationships/hyperlink" Target="https://docs.google.com/document/d/15xhmTsuWlUzLh_PI-WegdF65WtBv_k-Hlx1XIXzKMYc/edit?usp=sharing" TargetMode="External"/><Relationship Id="rId438" Type="http://schemas.openxmlformats.org/officeDocument/2006/relationships/hyperlink" Target="https://docs.google.com/presentation/d/1ouKy0XGNBaLULgsNt25CPmVs6Yl4feDxz7h_OS6YsgI/view" TargetMode="External"/><Relationship Id="rId312" Type="http://schemas.openxmlformats.org/officeDocument/2006/relationships/hyperlink" Target="https://docs.google.com/document/d/15LxtYuySJZ2_017_DJxHZFO-gz7nvYrBjoakXh2yQjQ/view" TargetMode="External"/><Relationship Id="rId433" Type="http://schemas.openxmlformats.org/officeDocument/2006/relationships/hyperlink" Target="https://docs.google.com/document/d/1WQRPdqYt_fvcY-ex2v7AxEoxlXQp8sRdYjdpwvMI2Hk/edit?usp=sharing" TargetMode="External"/><Relationship Id="rId311" Type="http://schemas.openxmlformats.org/officeDocument/2006/relationships/hyperlink" Target="https://docs.google.com/document/d/15LxtYuySJZ2_017_DJxHZFO-gz7nvYrBjoakXh2yQjQ/pub" TargetMode="External"/><Relationship Id="rId432" Type="http://schemas.openxmlformats.org/officeDocument/2006/relationships/hyperlink" Target="https://docs.google.com/presentation/d/19P51Wdku2AwjFdZrrZh_zpMJcorhVtXvEDEJ8bDf18o/htmlpresent" TargetMode="External"/><Relationship Id="rId310" Type="http://schemas.openxmlformats.org/officeDocument/2006/relationships/hyperlink" Target="https://docs.google.com/document/d/15LxtYuySJZ2_017_DJxHZFO-gz7nvYrBjoakXh2yQjQ/edit?usp=sharing" TargetMode="External"/><Relationship Id="rId431" Type="http://schemas.openxmlformats.org/officeDocument/2006/relationships/hyperlink" Target="https://docs.google.com/presentation/d/19P51Wdku2AwjFdZrrZh_zpMJcorhVtXvEDEJ8bDf18o/view" TargetMode="External"/><Relationship Id="rId430" Type="http://schemas.openxmlformats.org/officeDocument/2006/relationships/hyperlink" Target="https://docs.google.com/presentation/d/19P51Wdku2AwjFdZrrZh_zpMJcorhVtXvEDEJ8bDf18o/pub?start=true&amp;loop=true&amp;delayms=3000"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sites.google.com/view/roamingboothorangecounty/home" TargetMode="External"/><Relationship Id="rId2" Type="http://schemas.openxmlformats.org/officeDocument/2006/relationships/hyperlink" Target="https://drive.google.com/drive/folders/1Kb2qgA6-adGhgz9Q2xZMVuxt2E7bS4im?usp=sharing" TargetMode="External"/><Relationship Id="rId3" Type="http://schemas.openxmlformats.org/officeDocument/2006/relationships/hyperlink" Target="https://drive.google.com/file/d/1_jH1LjasTy--QbveAhvMJy0rLNkWtC0d/view?usp=sharing" TargetMode="External"/><Relationship Id="rId4" Type="http://schemas.openxmlformats.org/officeDocument/2006/relationships/hyperlink" Target="https://drive.google.com/file/d/17l92msCuzNxTZkgWk1hxZItfoHyuW5Mh/view?usp=sharing" TargetMode="External"/><Relationship Id="rId9" Type="http://schemas.openxmlformats.org/officeDocument/2006/relationships/hyperlink" Target="https://drive.google.com/file/d/1qfqORbjLPCXgV1e5Cyyg664dsjDC6-sp/view?usp=sharing" TargetMode="External"/><Relationship Id="rId5" Type="http://schemas.openxmlformats.org/officeDocument/2006/relationships/hyperlink" Target="https://drive.google.com/file/d/1pk7PnrtTv9DFhEVYw-wuWGSPnzTfPaVx/view?usp=sharing" TargetMode="External"/><Relationship Id="rId6" Type="http://schemas.openxmlformats.org/officeDocument/2006/relationships/hyperlink" Target="https://drive.google.com/file/d/1ly3w_riN1GwwLi4PAUYNbXGjR66ZAnhk/view?usp=sharing" TargetMode="External"/><Relationship Id="rId7" Type="http://schemas.openxmlformats.org/officeDocument/2006/relationships/hyperlink" Target="https://drive.google.com/file/d/1cgE_TpDwvSCKN5H7T6sjUFYpzJzV0_EU/view?usp=sharing" TargetMode="External"/><Relationship Id="rId8" Type="http://schemas.openxmlformats.org/officeDocument/2006/relationships/hyperlink" Target="https://drive.google.com/file/d/1QfBrkldm6oUyzNYyDmvS1UIuteIhCbuU/view?usp=sharing" TargetMode="External"/><Relationship Id="rId40" Type="http://schemas.openxmlformats.org/officeDocument/2006/relationships/hyperlink" Target="https://drive.google.com/file/d/1sBoxcrm5djXx7kTV0AscPPls8daI80FG/view?usp=sharing" TargetMode="External"/><Relationship Id="rId42" Type="http://schemas.openxmlformats.org/officeDocument/2006/relationships/hyperlink" Target="https://drive.google.com/file/d/1uTXktuMrOpmpKPEB1GO3V3mqA4tceY12/view?usp=sharing" TargetMode="External"/><Relationship Id="rId41" Type="http://schemas.openxmlformats.org/officeDocument/2006/relationships/hyperlink" Target="https://drive.google.com/file/d/1sTP-kRReLv2Sv4avvSJ_YqifpQWWZXrN/view?usp=sharing" TargetMode="External"/><Relationship Id="rId44" Type="http://schemas.openxmlformats.org/officeDocument/2006/relationships/hyperlink" Target="https://drive.google.com/file/d/17x6_u9iCDVZTTDnwR-hwkONH6BouFxK0/view?usp=sharing" TargetMode="External"/><Relationship Id="rId43" Type="http://schemas.openxmlformats.org/officeDocument/2006/relationships/hyperlink" Target="https://drive.google.com/file/d/1Iq1l2ALQmLPG_fsPK5r7-hJY9JVuVrbr/view?usp=sharing" TargetMode="External"/><Relationship Id="rId46" Type="http://schemas.openxmlformats.org/officeDocument/2006/relationships/hyperlink" Target="https://drive.google.com/file/d/1KGu6yZEwKCDjxp4mLSYs21UWm7SUjSY5/view?usp=sharing" TargetMode="External"/><Relationship Id="rId45" Type="http://schemas.openxmlformats.org/officeDocument/2006/relationships/hyperlink" Target="https://drive.google.com/file/d/1EHHDnTsMtinkDYnTIC4fd8vLJ5-Qq1At/view?usp=sharing" TargetMode="External"/><Relationship Id="rId48" Type="http://schemas.openxmlformats.org/officeDocument/2006/relationships/hyperlink" Target="https://drive.google.com/file/d/1GELnFQnAD35tOttzUMXXLm5jElynN8rN/view?usp=sharing" TargetMode="External"/><Relationship Id="rId47" Type="http://schemas.openxmlformats.org/officeDocument/2006/relationships/hyperlink" Target="https://drive.google.com/file/d/1lR4Bz_mqQV8M0NcXUZ7DYPXHstawrP0S/view?usp=sharing" TargetMode="External"/><Relationship Id="rId49" Type="http://schemas.openxmlformats.org/officeDocument/2006/relationships/hyperlink" Target="https://drive.google.com/file/d/1mwU5esUN009XH5UeKRy7yoaziUstyI8B/view?usp=sharing" TargetMode="External"/><Relationship Id="rId31" Type="http://schemas.openxmlformats.org/officeDocument/2006/relationships/hyperlink" Target="https://drive.google.com/file/d/18vc7PYOwXJPTW584OyFXFSrvjXeGYylR/view?usp=sharing" TargetMode="External"/><Relationship Id="rId30" Type="http://schemas.openxmlformats.org/officeDocument/2006/relationships/hyperlink" Target="https://drive.google.com/file/d/1GfZMoUMDmDZ1hRUWsWI-Te4d0Jffui_m/view?usp=sharing" TargetMode="External"/><Relationship Id="rId33" Type="http://schemas.openxmlformats.org/officeDocument/2006/relationships/hyperlink" Target="https://drive.google.com/file/d/1x5BwgSoa2DNrl7h_F2eWkU17omBQWuKC/view?usp=sharing" TargetMode="External"/><Relationship Id="rId32" Type="http://schemas.openxmlformats.org/officeDocument/2006/relationships/hyperlink" Target="https://drive.google.com/file/d/1OiAlhQJ1_62a6p_Nf7a9EaUHJLNnNfuA/view?usp=sharing" TargetMode="External"/><Relationship Id="rId35" Type="http://schemas.openxmlformats.org/officeDocument/2006/relationships/hyperlink" Target="https://drive.google.com/file/d/1bD56ogbk-6GsX-nVc91RHVSfRtyytX6z/view?usp=sharing" TargetMode="External"/><Relationship Id="rId34" Type="http://schemas.openxmlformats.org/officeDocument/2006/relationships/hyperlink" Target="https://drive.google.com/file/d/1GDVySPO0F2unGhrSHr2sSEd6D0BosLKQ/view?usp=sharing" TargetMode="External"/><Relationship Id="rId37" Type="http://schemas.openxmlformats.org/officeDocument/2006/relationships/hyperlink" Target="https://drive.google.com/file/d/1JnzL34tNIAAw8lRhg_0PrRp_AVuxIUNX/view?usp=sharing" TargetMode="External"/><Relationship Id="rId36" Type="http://schemas.openxmlformats.org/officeDocument/2006/relationships/hyperlink" Target="https://drive.google.com/file/d/10g6wgHVS4cYo1gj3OcC-gDuzuvXKtuDu/view?usp=sharing" TargetMode="External"/><Relationship Id="rId39" Type="http://schemas.openxmlformats.org/officeDocument/2006/relationships/hyperlink" Target="https://drive.google.com/file/d/16gNn978kZYZPGU0l5cvsyRpJ7eni-pRA/view?usp=sharing" TargetMode="External"/><Relationship Id="rId38" Type="http://schemas.openxmlformats.org/officeDocument/2006/relationships/hyperlink" Target="https://drive.google.com/file/d/17apglBvDd2swTIC-Cn_LKGAlrH_FnOGb/view?usp=sharing" TargetMode="External"/><Relationship Id="rId20" Type="http://schemas.openxmlformats.org/officeDocument/2006/relationships/hyperlink" Target="https://drive.google.com/file/d/1H3Rzv3iUevZULXOD9TBsDhym4VAUXJ_6/view?usp=sharing" TargetMode="External"/><Relationship Id="rId22" Type="http://schemas.openxmlformats.org/officeDocument/2006/relationships/hyperlink" Target="https://drive.google.com/file/d/1VmTDYX9EWaZi6W1L6TdwTnEBuuVEnDP7/view?usp=sharing" TargetMode="External"/><Relationship Id="rId21" Type="http://schemas.openxmlformats.org/officeDocument/2006/relationships/hyperlink" Target="https://drive.google.com/file/d/17apQvaqDYo8PL22UP4Ck6PFJ0eUrilVG/view?usp=sharing" TargetMode="External"/><Relationship Id="rId24" Type="http://schemas.openxmlformats.org/officeDocument/2006/relationships/hyperlink" Target="https://drive.google.com/file/d/10HW4YJkgSMfcFAj5Y5cfhvgjM4YMf1ca/view?usp=sharing" TargetMode="External"/><Relationship Id="rId23" Type="http://schemas.openxmlformats.org/officeDocument/2006/relationships/hyperlink" Target="https://drive.google.com/file/d/1xh0XEQKw-MUys1RlnsTjceoBt8vqU0aO/view?usp=sharing" TargetMode="External"/><Relationship Id="rId26" Type="http://schemas.openxmlformats.org/officeDocument/2006/relationships/hyperlink" Target="https://drive.google.com/file/d/1a4Mw_ghNPpej303RDV79L-2YuMSmg_rb/view?usp=sharing" TargetMode="External"/><Relationship Id="rId25" Type="http://schemas.openxmlformats.org/officeDocument/2006/relationships/hyperlink" Target="https://drive.google.com/file/d/1lmh5KGrxy4y9wk5mxLRauJCXKBV8h7vS/view?usp=sharing" TargetMode="External"/><Relationship Id="rId28" Type="http://schemas.openxmlformats.org/officeDocument/2006/relationships/hyperlink" Target="https://drive.google.com/file/d/1KM1QWVnYGtCXNFLIxm-SL0VMbzSMZpvp/view?usp=sharing" TargetMode="External"/><Relationship Id="rId27" Type="http://schemas.openxmlformats.org/officeDocument/2006/relationships/hyperlink" Target="https://drive.google.com/file/d/1p6WlkOQR6ILisort0G2O5P8cDqpbSUFZ/view?usp=sharing" TargetMode="External"/><Relationship Id="rId29" Type="http://schemas.openxmlformats.org/officeDocument/2006/relationships/hyperlink" Target="https://drive.google.com/file/d/1y7tvPfHM1kiQ-0_kk1bag0b4wOMW8MGF/view?usp=sharing" TargetMode="External"/><Relationship Id="rId11" Type="http://schemas.openxmlformats.org/officeDocument/2006/relationships/hyperlink" Target="https://drive.google.com/file/d/1v0jWh9vGUjN8_DpToCicpEXPoUxy6Om5/view?usp=sharing" TargetMode="External"/><Relationship Id="rId10" Type="http://schemas.openxmlformats.org/officeDocument/2006/relationships/hyperlink" Target="https://drive.google.com/file/d/1JI4OxF6iaJksk5ykGtl_tTyoZ4H3dcmr/view?usp=sharing" TargetMode="External"/><Relationship Id="rId13" Type="http://schemas.openxmlformats.org/officeDocument/2006/relationships/hyperlink" Target="https://drive.google.com/file/d/1E_nOuyCsC1GarzqSTt240c6957lvYyfO/view?usp=sharing" TargetMode="External"/><Relationship Id="rId12" Type="http://schemas.openxmlformats.org/officeDocument/2006/relationships/hyperlink" Target="https://drive.google.com/file/d/15ZjBkGYqRvEq9KMRxHcE-SqLP2REBRmS/view?usp=sharing" TargetMode="External"/><Relationship Id="rId15" Type="http://schemas.openxmlformats.org/officeDocument/2006/relationships/hyperlink" Target="https://drive.google.com/file/d/1Ekr0qHF9m9zB_4MLQtuwjoOC_3vkbyLD/view?usp=sharing" TargetMode="External"/><Relationship Id="rId14" Type="http://schemas.openxmlformats.org/officeDocument/2006/relationships/hyperlink" Target="https://drive.google.com/file/d/1Jutf-a8H4I9YOd_0PefAITbX8uGMzcD-/view?usp=sharing" TargetMode="External"/><Relationship Id="rId17" Type="http://schemas.openxmlformats.org/officeDocument/2006/relationships/hyperlink" Target="https://drive.google.com/file/d/1H9xceGkXjoV5NZDEDcBo9MxAKLGIW6TD/view?usp=sharing" TargetMode="External"/><Relationship Id="rId16" Type="http://schemas.openxmlformats.org/officeDocument/2006/relationships/hyperlink" Target="https://drive.google.com/file/d/1IZK4dlWTbRHmPkAgFPw59kJ6_GAt-D2a/view?usp=sharing" TargetMode="External"/><Relationship Id="rId19" Type="http://schemas.openxmlformats.org/officeDocument/2006/relationships/hyperlink" Target="https://drive.google.com/file/d/1eYc6Nmaa1nQwETwsBkSRv1HFm4WF__df/view?usp=sharing" TargetMode="External"/><Relationship Id="rId18" Type="http://schemas.openxmlformats.org/officeDocument/2006/relationships/hyperlink" Target="https://drive.google.com/file/d/10e3zd5hzrOCA2hGU5LboVfMs-CtqGOm7/view?usp=sharing" TargetMode="External"/><Relationship Id="rId51" Type="http://schemas.openxmlformats.org/officeDocument/2006/relationships/hyperlink" Target="https://drive.google.com/file/d/1C_lm0wohE6Rsky_q63B519Mn51KkkWc0/view?usp=sharing" TargetMode="External"/><Relationship Id="rId50" Type="http://schemas.openxmlformats.org/officeDocument/2006/relationships/hyperlink" Target="https://drive.google.com/file/d/1BEDoBqn7k_Dli5nihXv-ATQ6eGaw4rzi/view?usp=sharing" TargetMode="External"/><Relationship Id="rId5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ogle.com/calendar/event?eid=MXRncjkxMDg1NGF1NzlkdTNjNTdqZm9kYjggYTc4ZjIxNDBlYWY3NzZkNmMzNGUyMTA0ODY1NDY5MzJjMDgxNzQ1MjA4ZjJkZDlmNmFjYTY4ZmM3NTNmOWE2OEBncm91cC5jYWxlbmRhci5nb29nbGUuY29t" TargetMode="External"/><Relationship Id="rId2" Type="http://schemas.openxmlformats.org/officeDocument/2006/relationships/hyperlink" Target="https://www.google.com/calendar/event?eid=MW4wN3AwbGg1NDNuZDIzaTRtZmRnbjhtcXMgYTc4ZjIxNDBlYWY3NzZkNmMzNGUyMTA0ODY1NDY5MzJjMDgxNzQ1MjA4ZjJkZDlmNmFjYTY4ZmM3NTNmOWE2OEBncm91cC5jYWxlbmRhci5nb29nbGUuY29t" TargetMode="External"/><Relationship Id="rId3" Type="http://schemas.openxmlformats.org/officeDocument/2006/relationships/hyperlink" Target="https://www.google.com/calendar/event?eid=ajMzOGVhbDI0MXNtYnJmcjBuYzg0djRndjAgYTc4ZjIxNDBlYWY3NzZkNmMzNGUyMTA0ODY1NDY5MzJjMDgxNzQ1MjA4ZjJkZDlmNmFjYTY4ZmM3NTNmOWE2OEBncm91cC5jYWxlbmRhci5nb29nbGUuY29t" TargetMode="External"/><Relationship Id="rId4" Type="http://schemas.openxmlformats.org/officeDocument/2006/relationships/hyperlink" Target="https://www.google.com/calendar/event?eid=ZDF0dGZjZ2lnMzk5dWhiYzZ0c2FubHRoYjQgYTc4ZjIxNDBlYWY3NzZkNmMzNGUyMTA0ODY1NDY5MzJjMDgxNzQ1MjA4ZjJkZDlmNmFjYTY4ZmM3NTNmOWE2OEBncm91cC5jYWxlbmRhci5nb29nbGUuY29t" TargetMode="External"/><Relationship Id="rId9" Type="http://schemas.openxmlformats.org/officeDocument/2006/relationships/hyperlink" Target="https://www.google.com/calendar/event?eid=bDgzM2RrYmtycjI5N2Y2bmFoODhldWpuMW8gYTc4ZjIxNDBlYWY3NzZkNmMzNGUyMTA0ODY1NDY5MzJjMDgxNzQ1MjA4ZjJkZDlmNmFjYTY4ZmM3NTNmOWE2OEBncm91cC5jYWxlbmRhci5nb29nbGUuY29t" TargetMode="External"/><Relationship Id="rId5" Type="http://schemas.openxmlformats.org/officeDocument/2006/relationships/hyperlink" Target="https://www.google.com/calendar/event?eid=aGRkMWczc2h0aDRnMXFzMWdnbzZoMGdsc2MgYTc4ZjIxNDBlYWY3NzZkNmMzNGUyMTA0ODY1NDY5MzJjMDgxNzQ1MjA4ZjJkZDlmNmFjYTY4ZmM3NTNmOWE2OEBncm91cC5jYWxlbmRhci5nb29nbGUuY29t" TargetMode="External"/><Relationship Id="rId6" Type="http://schemas.openxmlformats.org/officeDocument/2006/relationships/hyperlink" Target="https://www.google.com/calendar/event?eid=aWJhbTQ0ZW1rMG1ocGhjMmlkcWZlajI5Y2cgYTc4ZjIxNDBlYWY3NzZkNmMzNGUyMTA0ODY1NDY5MzJjMDgxNzQ1MjA4ZjJkZDlmNmFjYTY4ZmM3NTNmOWE2OEBncm91cC5jYWxlbmRhci5nb29nbGUuY29t" TargetMode="External"/><Relationship Id="rId7" Type="http://schemas.openxmlformats.org/officeDocument/2006/relationships/hyperlink" Target="https://www.google.com/calendar/event?eid=a240MGV1cWRlOGE0ZzVpMDVjZ21obzA3NTAgYTc4ZjIxNDBlYWY3NzZkNmMzNGUyMTA0ODY1NDY5MzJjMDgxNzQ1MjA4ZjJkZDlmNmFjYTY4ZmM3NTNmOWE2OEBncm91cC5jYWxlbmRhci5nb29nbGUuY29t" TargetMode="External"/><Relationship Id="rId8" Type="http://schemas.openxmlformats.org/officeDocument/2006/relationships/hyperlink" Target="https://www.google.com/calendar/event?eid=aWViNXRxNDVhbW4zaWN2NDhxYzY5bjBybDQgYTc4ZjIxNDBlYWY3NzZkNmMzNGUyMTA0ODY1NDY5MzJjMDgxNzQ1MjA4ZjJkZDlmNmFjYTY4ZmM3NTNmOWE2OEBncm91cC5jYWxlbmRhci5nb29nbGUuY29t" TargetMode="External"/><Relationship Id="rId11" Type="http://schemas.openxmlformats.org/officeDocument/2006/relationships/hyperlink" Target="https://www.google.com/calendar/event?eid=dGtsbmRhc3ZyZzc3cnJpY2k5N290MnJnN2sgYTc4ZjIxNDBlYWY3NzZkNmMzNGUyMTA0ODY1NDY5MzJjMDgxNzQ1MjA4ZjJkZDlmNmFjYTY4ZmM3NTNmOWE2OEBncm91cC5jYWxlbmRhci5nb29nbGUuY29t" TargetMode="External"/><Relationship Id="rId10" Type="http://schemas.openxmlformats.org/officeDocument/2006/relationships/hyperlink" Target="https://www.google.com/calendar/event?eid=cjc0ajl1bHNsczkzajU2aWZkNDBkMzdnbDQgYTc4ZjIxNDBlYWY3NzZkNmMzNGUyMTA0ODY1NDY5MzJjMDgxNzQ1MjA4ZjJkZDlmNmFjYTY4ZmM3NTNmOWE2OEBncm91cC5jYWxlbmRhci5nb29nbGUuY29t" TargetMode="External"/><Relationship Id="rId13" Type="http://schemas.openxmlformats.org/officeDocument/2006/relationships/hyperlink" Target="https://www.google.com/calendar/event?eid=bDhrdTFibG9tOXIydGk1cmRrNzRjbzhudW8gYTc4ZjIxNDBlYWY3NzZkNmMzNGUyMTA0ODY1NDY5MzJjMDgxNzQ1MjA4ZjJkZDlmNmFjYTY4ZmM3NTNmOWE2OEBncm91cC5jYWxlbmRhci5nb29nbGUuY29t" TargetMode="External"/><Relationship Id="rId12" Type="http://schemas.openxmlformats.org/officeDocument/2006/relationships/hyperlink" Target="https://www.google.com/calendar/event?eid=b2kycGVhdTFqNG4xZ2k4dmNkOHE5aXFsNmMgYTc4ZjIxNDBlYWY3NzZkNmMzNGUyMTA0ODY1NDY5MzJjMDgxNzQ1MjA4ZjJkZDlmNmFjYTY4ZmM3NTNmOWE2OEBncm91cC5jYWxlbmRhci5nb29nbGUuY29t" TargetMode="External"/><Relationship Id="rId15" Type="http://schemas.openxmlformats.org/officeDocument/2006/relationships/drawing" Target="../drawings/drawing4.xml"/><Relationship Id="rId14" Type="http://schemas.openxmlformats.org/officeDocument/2006/relationships/hyperlink" Target="https://www.google.com/calendar/event?eid=bThjYTd1cmpkZnFnMzdoZjhnY24wNzVkZGMgYTc4ZjIxNDBlYWY3NzZkNmMzNGUyMTA0ODY1NDY5MzJjMDgxNzQ1MjA4ZjJkZDlmNmFjYTY4ZmM3NTNmOWE2OEBncm91cC5jYWxlbmRhci5nb29nbGUuY29t"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news.google.com/rss/search?q=selfiebooth&amp;hl=en-US&amp;gl=US&amp;ceid=US:en" TargetMode="External"/><Relationship Id="rId2"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8.88"/>
  </cols>
  <sheetData>
    <row r="1" ht="295.5" customHeight="1">
      <c r="A1" s="1" t="str">
        <f>HYPERLINK("https://sites.google.com/view/vogue-photo-booth-in-pasadena/home", IMAGE("https://lh3.googleusercontent.com/d/1QpTiTGFtM9xqrHFr3NrlOHazlavUN-IZ"))</f>
        <v>#REF!</v>
      </c>
    </row>
    <row r="2" ht="112.5" customHeight="1">
      <c r="A2" s="2" t="s">
        <v>0</v>
      </c>
      <c r="B2" s="2" t="s">
        <v>1</v>
      </c>
      <c r="C2" s="1" t="str">
        <f>HYPERLINK("https://sites.google.com/view/roamingboothorangecounty/home", IMAGE("https://chart.googleapis.com/chart?chs=150x150&amp;cht=qr&amp;chl=https://sites.google.com/view/roamingboothorangecounty/home",1))</f>
        <v>#REF!</v>
      </c>
      <c r="D2" s="3" t="s">
        <v>2</v>
      </c>
      <c r="E2" s="4" t="str">
        <f>HYPERLINK("https://sites.google.com/view/roamingboothorangecounty/home","wedding photo booth rental near me")</f>
        <v>wedding photo booth rental near me</v>
      </c>
    </row>
    <row r="3" ht="112.5" customHeight="1">
      <c r="A3" s="2" t="s">
        <v>3</v>
      </c>
      <c r="B3" s="2" t="s">
        <v>1</v>
      </c>
      <c r="C3" s="1" t="str">
        <f>HYPERLINK("https://drive.google.com/drive/folders/1raSJVthYJBzqZZeH6z1FS2IZFCEK0FG-?usp=sharing", IMAGE("https://chart.googleapis.com/chart?chs=150x150&amp;cht=qr&amp;chl=https://drive.google.com/drive/folders/1raSJVthYJBzqZZeH6z1FS2IZFCEK0FG-?usp=sharing",1))</f>
        <v>#REF!</v>
      </c>
      <c r="D3" s="3" t="s">
        <v>4</v>
      </c>
      <c r="E3" s="4" t="str">
        <f>HYPERLINK("https://drive.google.com/drive/folders/1raSJVthYJBzqZZeH6z1FS2IZFCEK0FG-?usp=sharing","wedding photo booth rental near me")</f>
        <v>wedding photo booth rental near me</v>
      </c>
    </row>
    <row r="4" ht="112.5" customHeight="1">
      <c r="A4" s="2" t="s">
        <v>5</v>
      </c>
      <c r="B4" s="2" t="s">
        <v>1</v>
      </c>
      <c r="C4" s="1" t="str">
        <f>HYPERLINK("https://news.google.com/rss/search?q=selfiebooth&amp;hl=en-US&amp;gl=US&amp;ceid=US:en", IMAGE("https://chart.googleapis.com/chart?chs=150x150&amp;cht=qr&amp;chl=https://news.google.com/rss/search?q=selfiebooth&amp;hl=en-US&amp;gl=US&amp;ceid=US:en",1))</f>
        <v>#REF!</v>
      </c>
      <c r="D4" s="3" t="s">
        <v>6</v>
      </c>
      <c r="E4" s="4" t="str">
        <f>HYPERLINK("https://news.google.com/rss/search?q=selfiebooth&amp;hl=en-US&amp;gl=US&amp;ceid=US:en","wedding photo booth rental near me")</f>
        <v>wedding photo booth rental near me</v>
      </c>
    </row>
    <row r="5" ht="112.5" customHeight="1">
      <c r="A5" s="2" t="s">
        <v>7</v>
      </c>
      <c r="B5" s="2" t="s">
        <v>8</v>
      </c>
      <c r="C5" s="1" t="str">
        <f>HYPERLINK("https://drive.google.com/drive/folders/1djiRgec5TtQJnVCLOTHXbRMGT7AsebHv?usp=sharing", IMAGE("https://chart.googleapis.com/chart?chs=150x150&amp;cht=qr&amp;chl=https://drive.google.com/drive/folders/1djiRgec5TtQJnVCLOTHXbRMGT7AsebHv?usp=sharing",1))</f>
        <v>#REF!</v>
      </c>
      <c r="D5" s="3" t="s">
        <v>9</v>
      </c>
      <c r="E5" s="4" t="str">
        <f>HYPERLINK("https://drive.google.com/drive/folders/1djiRgec5TtQJnVCLOTHXbRMGT7AsebHv?usp=sharing","wedding photo booth rental near me Articles")</f>
        <v>wedding photo booth rental near me Articles</v>
      </c>
    </row>
    <row r="6" ht="112.5" customHeight="1">
      <c r="A6" s="2" t="s">
        <v>10</v>
      </c>
      <c r="B6" s="2" t="s">
        <v>11</v>
      </c>
      <c r="C6" s="1" t="str">
        <f>HYPERLINK("https://drive.google.com/drive/folders/1nZbzbpQj1htU5owmVlq-G0acXo08Tt9-?usp=sharing", IMAGE("https://chart.googleapis.com/chart?chs=150x150&amp;cht=qr&amp;chl=https://drive.google.com/drive/folders/1nZbzbpQj1htU5owmVlq-G0acXo08Tt9-?usp=sharing",1))</f>
        <v>#REF!</v>
      </c>
      <c r="D6" s="3" t="s">
        <v>12</v>
      </c>
      <c r="E6" s="4" t="str">
        <f>HYPERLINK("https://drive.google.com/drive/folders/1nZbzbpQj1htU5owmVlq-G0acXo08Tt9-?usp=sharing","wedding photo booth rental near me Photos")</f>
        <v>wedding photo booth rental near me Photos</v>
      </c>
    </row>
    <row r="7" ht="112.5" customHeight="1">
      <c r="A7" s="2" t="s">
        <v>13</v>
      </c>
      <c r="B7" s="2" t="s">
        <v>14</v>
      </c>
      <c r="C7" s="1" t="str">
        <f>HYPERLINK("https://drive.google.com/drive/folders/1dn6LvpWAxTwwWOlBTZj9FLIs4TrOGYiV?usp=sharing", IMAGE("https://chart.googleapis.com/chart?chs=150x150&amp;cht=qr&amp;chl=https://drive.google.com/drive/folders/1dn6LvpWAxTwwWOlBTZj9FLIs4TrOGYiV?usp=sharing",1))</f>
        <v>#REF!</v>
      </c>
      <c r="D7" s="3" t="s">
        <v>15</v>
      </c>
      <c r="E7" s="4" t="str">
        <f>HYPERLINK("https://drive.google.com/drive/folders/1dn6LvpWAxTwwWOlBTZj9FLIs4TrOGYiV?usp=sharing","wedding photo booth rental near me PDFs")</f>
        <v>wedding photo booth rental near me PDFs</v>
      </c>
    </row>
    <row r="8" ht="112.5" customHeight="1">
      <c r="A8" s="2" t="s">
        <v>16</v>
      </c>
      <c r="B8" s="2" t="s">
        <v>17</v>
      </c>
      <c r="C8" s="1" t="str">
        <f>HYPERLINK("https://drive.google.com/drive/folders/1IrVa5W5A-6sco73c2-j1dZbsepB3qWFl?usp=sharing", IMAGE("https://chart.googleapis.com/chart?chs=150x150&amp;cht=qr&amp;chl=https://drive.google.com/drive/folders/1IrVa5W5A-6sco73c2-j1dZbsepB3qWFl?usp=sharing",1))</f>
        <v>#REF!</v>
      </c>
      <c r="D8" s="3" t="s">
        <v>18</v>
      </c>
      <c r="E8" s="4" t="str">
        <f>HYPERLINK("https://drive.google.com/drive/folders/1IrVa5W5A-6sco73c2-j1dZbsepB3qWFl?usp=sharing","wedding photo booth rental near me Slides")</f>
        <v>wedding photo booth rental near me Slides</v>
      </c>
    </row>
    <row r="9" ht="112.5" customHeight="1">
      <c r="A9" s="2" t="s">
        <v>19</v>
      </c>
      <c r="B9" s="2" t="s">
        <v>1</v>
      </c>
      <c r="C9" s="1" t="str">
        <f>HYPERLINK("https://drive.google.com/file/d/1fjLSE3GQ-EjVn--uYMK2HHabAoLkXzXz/view?usp=sharing", IMAGE("https://chart.googleapis.com/chart?chs=150x150&amp;cht=qr&amp;chl=https://drive.google.com/file/d/1fjLSE3GQ-EjVn--uYMK2HHabAoLkXzXz/view?usp=sharing",1))</f>
        <v>#REF!</v>
      </c>
      <c r="D9" s="3" t="s">
        <v>20</v>
      </c>
      <c r="E9" s="4" t="str">
        <f>HYPERLINK("https://drive.google.com/file/d/1fjLSE3GQ-EjVn--uYMK2HHabAoLkXzXz/view?usp=sharing","wedding photo booth rental near me")</f>
        <v>wedding photo booth rental near me</v>
      </c>
    </row>
    <row r="10" ht="112.5" customHeight="1">
      <c r="A10" s="2" t="s">
        <v>19</v>
      </c>
      <c r="B10" s="2" t="s">
        <v>1</v>
      </c>
      <c r="C10" s="1" t="str">
        <f>HYPERLINK("https://drive.google.com/file/d/1RyaEhYrYr1dmtGQK8V_af5OV-KPdduvE/view?usp=sharing", IMAGE("https://chart.googleapis.com/chart?chs=150x150&amp;cht=qr&amp;chl=https://drive.google.com/file/d/1RyaEhYrYr1dmtGQK8V_af5OV-KPdduvE/view?usp=sharing",1))</f>
        <v>#REF!</v>
      </c>
      <c r="D10" s="3" t="s">
        <v>21</v>
      </c>
      <c r="E10" s="4" t="str">
        <f>HYPERLINK("https://drive.google.com/file/d/1RyaEhYrYr1dmtGQK8V_af5OV-KPdduvE/view?usp=sharing","wedding photo booth rental near me")</f>
        <v>wedding photo booth rental near me</v>
      </c>
    </row>
    <row r="11" ht="112.5" customHeight="1">
      <c r="A11" s="2" t="s">
        <v>19</v>
      </c>
      <c r="B11" s="2" t="s">
        <v>1</v>
      </c>
      <c r="C11" s="1" t="str">
        <f>HYPERLINK("https://drive.google.com/file/d/1XVQGOlHIyujTaOqJGvJZzj6lsTkwNuSX/view?usp=sharing", IMAGE("https://chart.googleapis.com/chart?chs=150x150&amp;cht=qr&amp;chl=https://drive.google.com/file/d/1XVQGOlHIyujTaOqJGvJZzj6lsTkwNuSX/view?usp=sharing",1))</f>
        <v>#REF!</v>
      </c>
      <c r="D11" s="3" t="s">
        <v>22</v>
      </c>
      <c r="E11" s="4" t="str">
        <f>HYPERLINK("https://drive.google.com/file/d/1XVQGOlHIyujTaOqJGvJZzj6lsTkwNuSX/view?usp=sharing","wedding photo booth rental near me")</f>
        <v>wedding photo booth rental near me</v>
      </c>
    </row>
    <row r="12" ht="112.5" customHeight="1">
      <c r="A12" s="2" t="s">
        <v>23</v>
      </c>
      <c r="B12" s="2" t="s">
        <v>1</v>
      </c>
      <c r="C12" s="1" t="str">
        <f>HYPERLINK("https://docs.google.com/spreadsheets/d/1P84aISHMzk9weYNCJV2dIyEqFNbrAMFsV-2IPt3UQtk/edit?usp=sharing", IMAGE("https://chart.googleapis.com/chart?chs=150x150&amp;cht=qr&amp;chl=https://docs.google.com/spreadsheets/d/1P84aISHMzk9weYNCJV2dIyEqFNbrAMFsV-2IPt3UQtk/edit?usp=sharing",1))</f>
        <v>#REF!</v>
      </c>
      <c r="D12" s="3" t="s">
        <v>24</v>
      </c>
      <c r="E12" s="4" t="str">
        <f t="shared" ref="E12:E16" si="1">HYPERLINK("https://docs.google.com/spreadsheets/d/1P84aISHMzk9weYNCJV2dIyEqFNbrAMFsV-2IPt3UQtk/edit?usp=sharing","wedding photo booth rental near me")</f>
        <v>wedding photo booth rental near me</v>
      </c>
    </row>
    <row r="13" ht="112.5" customHeight="1">
      <c r="A13" s="2" t="s">
        <v>25</v>
      </c>
      <c r="B13" s="2" t="s">
        <v>26</v>
      </c>
      <c r="C13" s="1" t="str">
        <f>HYPERLINK("https://docs.google.com/spreadsheet/pub?key=1P84aISHMzk9weYNCJV2dIyEqFNbrAMFsV-2IPt3UQtk", IMAGE("https://chart.googleapis.com/chart?chs=150x150&amp;cht=qr&amp;chl=https://docs.google.com/spreadsheet/pub?key=1P84aISHMzk9weYNCJV2dIyEqFNbrAMFsV-2IPt3UQtk",1))</f>
        <v>#REF!</v>
      </c>
      <c r="D13" s="3" t="s">
        <v>27</v>
      </c>
      <c r="E13" s="4" t="str">
        <f t="shared" si="1"/>
        <v>wedding photo booth rental near me</v>
      </c>
    </row>
    <row r="14" ht="112.5" customHeight="1">
      <c r="A14" s="2" t="s">
        <v>28</v>
      </c>
      <c r="B14" s="2" t="s">
        <v>29</v>
      </c>
      <c r="C14" s="1" t="str">
        <f>HYPERLINK("https://docs.google.com/spreadsheets/d/1P84aISHMzk9weYNCJV2dIyEqFNbrAMFsV-2IPt3UQtk/pubhtml", IMAGE("https://chart.googleapis.com/chart?chs=150x150&amp;cht=qr&amp;chl=https://docs.google.com/spreadsheets/d/1P84aISHMzk9weYNCJV2dIyEqFNbrAMFsV-2IPt3UQtk/pubhtml",1))</f>
        <v>#REF!</v>
      </c>
      <c r="D14" s="3" t="s">
        <v>30</v>
      </c>
      <c r="E14" s="4" t="str">
        <f t="shared" si="1"/>
        <v>wedding photo booth rental near me</v>
      </c>
    </row>
    <row r="15" ht="112.5" customHeight="1">
      <c r="A15" s="2" t="s">
        <v>31</v>
      </c>
      <c r="B15" s="2" t="s">
        <v>32</v>
      </c>
      <c r="C15" s="1" t="str">
        <f>HYPERLINK("https://docs.google.com/spreadsheets/d/1P84aISHMzk9weYNCJV2dIyEqFNbrAMFsV-2IPt3UQtk/pub", IMAGE("https://chart.googleapis.com/chart?chs=150x150&amp;cht=qr&amp;chl=https://docs.google.com/spreadsheets/d/1P84aISHMzk9weYNCJV2dIyEqFNbrAMFsV-2IPt3UQtk/pub",1))</f>
        <v>#REF!</v>
      </c>
      <c r="D15" s="3" t="s">
        <v>33</v>
      </c>
      <c r="E15" s="4" t="str">
        <f t="shared" si="1"/>
        <v>wedding photo booth rental near me</v>
      </c>
    </row>
    <row r="16" ht="112.5" customHeight="1">
      <c r="A16" s="2" t="s">
        <v>34</v>
      </c>
      <c r="B16" s="2" t="s">
        <v>35</v>
      </c>
      <c r="C16" s="1" t="str">
        <f>HYPERLINK("https://docs.google.com/spreadsheets/d/1P84aISHMzk9weYNCJV2dIyEqFNbrAMFsV-2IPt3UQtk/view", IMAGE("https://chart.googleapis.com/chart?chs=150x150&amp;cht=qr&amp;chl=https://docs.google.com/spreadsheets/d/1P84aISHMzk9weYNCJV2dIyEqFNbrAMFsV-2IPt3UQtk/view",1))</f>
        <v>#REF!</v>
      </c>
      <c r="D16" s="3" t="s">
        <v>36</v>
      </c>
      <c r="E16" s="4" t="str">
        <f t="shared" si="1"/>
        <v>wedding photo booth rental near me</v>
      </c>
    </row>
    <row r="17" ht="112.5" customHeight="1">
      <c r="A17" s="2" t="s">
        <v>37</v>
      </c>
      <c r="B17" s="2" t="s">
        <v>1</v>
      </c>
      <c r="C17" s="1" t="str">
        <f>HYPERLINK("https://docs.google.com/forms/d/1AVaNpuJSgxIt20ZfCSo6k55PHMyi8DIQMNxa3flHqLg/edit?usp=sharing", IMAGE("https://chart.googleapis.com/chart?chs=150x150&amp;cht=qr&amp;chl=https://docs.google.com/forms/d/1AVaNpuJSgxIt20ZfCSo6k55PHMyi8DIQMNxa3flHqLg/edit?usp=sharing",1))</f>
        <v>#REF!</v>
      </c>
      <c r="D17" s="3" t="s">
        <v>38</v>
      </c>
      <c r="E17" s="4" t="str">
        <f>HYPERLINK("https://docs.google.com/forms/d/1AVaNpuJSgxIt20ZfCSo6k55PHMyi8DIQMNxa3flHqLg/edit?usp=sharing","wedding photo booth rental near me")</f>
        <v>wedding photo booth rental near me</v>
      </c>
    </row>
    <row r="18" ht="112.5" customHeight="1">
      <c r="A18" s="2" t="s">
        <v>39</v>
      </c>
      <c r="B18" s="2" t="s">
        <v>1</v>
      </c>
      <c r="C18" s="1" t="str">
        <f>HYPERLINK("https://docs.google.com/drawings/d/1L0ZnSlVWHL-ROQuW-D6sjMAucmHB2vaA9u6iP_96mE0/edit?usp=sharing", IMAGE("https://chart.googleapis.com/chart?chs=150x150&amp;cht=qr&amp;chl=https://docs.google.com/drawings/d/1L0ZnSlVWHL-ROQuW-D6sjMAucmHB2vaA9u6iP_96mE0/edit?usp=sharing",1))</f>
        <v>#REF!</v>
      </c>
      <c r="D18" s="3" t="s">
        <v>40</v>
      </c>
      <c r="E18" s="4" t="str">
        <f>HYPERLINK("https://docs.google.com/drawings/d/1L0ZnSlVWHL-ROQuW-D6sjMAucmHB2vaA9u6iP_96mE0/edit?usp=sharing","wedding photo booth rental near me")</f>
        <v>wedding photo booth rental near me</v>
      </c>
    </row>
    <row r="19" ht="112.5" customHeight="1">
      <c r="A19" s="2" t="s">
        <v>41</v>
      </c>
      <c r="B19" s="2" t="s">
        <v>42</v>
      </c>
      <c r="C19" s="1" t="str">
        <f>HYPERLINK("https://drive.google.com/file/d/1QpTiTGFtM9xqrHFr3NrlOHazlavUN-IZ/view?usp=drivesdk", IMAGE("https://chart.googleapis.com/chart?chs=150x150&amp;cht=qr&amp;chl=https://drive.google.com/file/d/1QpTiTGFtM9xqrHFr3NrlOHazlavUN-IZ/view?usp=drivesdk",1))</f>
        <v>#REF!</v>
      </c>
      <c r="D19" s="3" t="s">
        <v>43</v>
      </c>
    </row>
    <row r="20" ht="112.5" customHeight="1">
      <c r="A20" s="2" t="s">
        <v>44</v>
      </c>
      <c r="B20" s="2" t="s">
        <v>45</v>
      </c>
      <c r="C20" s="1" t="str">
        <f>HYPERLINK("https://sites.google.com/view/vogue-photo-booth-in-pasadena/home", IMAGE("https://chart.googleapis.com/chart?chs=150x150&amp;cht=qr&amp;chl=https://sites.google.com/view/vogue-photo-booth-in-pasadena/home",1))</f>
        <v>#REF!</v>
      </c>
      <c r="D20" s="3" t="s">
        <v>46</v>
      </c>
    </row>
    <row r="21" ht="112.5" customHeight="1">
      <c r="A21" s="2" t="s">
        <v>47</v>
      </c>
      <c r="B21" s="2" t="s">
        <v>1</v>
      </c>
      <c r="C21" s="1" t="str">
        <f>HYPERLINK("https://docs.google.com/document/d/1qfNn0Jj6RiZhS9eI7lzEvPGCK29M5htfkoq3TZxhYlM/edit?usp=sharing", IMAGE("https://chart.googleapis.com/chart?chs=150x150&amp;cht=qr&amp;chl=https://docs.google.com/document/d/1qfNn0Jj6RiZhS9eI7lzEvPGCK29M5htfkoq3TZxhYlM/edit?usp=sharing",1))</f>
        <v>#REF!</v>
      </c>
      <c r="D21" s="3" t="s">
        <v>48</v>
      </c>
      <c r="E21" s="4" t="str">
        <f t="shared" ref="E21:E23" si="2">HYPERLINK("https://docs.google.com/document/d/1qfNn0Jj6RiZhS9eI7lzEvPGCK29M5htfkoq3TZxhYlM/edit?usp=sharing","wedding photo booth rental near me")</f>
        <v>wedding photo booth rental near me</v>
      </c>
    </row>
    <row r="22" ht="112.5" customHeight="1">
      <c r="A22" s="2" t="s">
        <v>49</v>
      </c>
      <c r="B22" s="2" t="s">
        <v>32</v>
      </c>
      <c r="C22" s="1" t="str">
        <f>HYPERLINK("https://docs.google.com/document/d/1qfNn0Jj6RiZhS9eI7lzEvPGCK29M5htfkoq3TZxhYlM/pub", IMAGE("https://chart.googleapis.com/chart?chs=150x150&amp;cht=qr&amp;chl=https://docs.google.com/document/d/1qfNn0Jj6RiZhS9eI7lzEvPGCK29M5htfkoq3TZxhYlM/pub",1))</f>
        <v>#REF!</v>
      </c>
      <c r="D22" s="3" t="s">
        <v>50</v>
      </c>
      <c r="E22" s="4" t="str">
        <f t="shared" si="2"/>
        <v>wedding photo booth rental near me</v>
      </c>
    </row>
    <row r="23" ht="112.5" customHeight="1">
      <c r="A23" s="2" t="s">
        <v>51</v>
      </c>
      <c r="B23" s="2" t="s">
        <v>35</v>
      </c>
      <c r="C23" s="1" t="str">
        <f>HYPERLINK("https://docs.google.com/document/d/1qfNn0Jj6RiZhS9eI7lzEvPGCK29M5htfkoq3TZxhYlM/view", IMAGE("https://chart.googleapis.com/chart?chs=150x150&amp;cht=qr&amp;chl=https://docs.google.com/document/d/1qfNn0Jj6RiZhS9eI7lzEvPGCK29M5htfkoq3TZxhYlM/view",1))</f>
        <v>#REF!</v>
      </c>
      <c r="D23" s="3" t="s">
        <v>52</v>
      </c>
      <c r="E23" s="4" t="str">
        <f t="shared" si="2"/>
        <v>wedding photo booth rental near me</v>
      </c>
    </row>
    <row r="24" ht="112.5" customHeight="1">
      <c r="A24" s="2" t="s">
        <v>53</v>
      </c>
      <c r="B24" s="2" t="s">
        <v>1</v>
      </c>
      <c r="C24" s="1" t="str">
        <f>HYPERLINK("https://docs.google.com/presentation/d/10sAOkErliecCpKKaY28myP0aTQW8LlitP-kPDIe0XG4/edit?usp=sharing", IMAGE("https://chart.googleapis.com/chart?chs=150x150&amp;cht=qr&amp;chl=https://docs.google.com/presentation/d/10sAOkErliecCpKKaY28myP0aTQW8LlitP-kPDIe0XG4/edit?usp=sharing",1))</f>
        <v>#REF!</v>
      </c>
      <c r="D24" s="3" t="s">
        <v>54</v>
      </c>
      <c r="E24" s="4" t="str">
        <f t="shared" ref="E24:E27" si="3">HYPERLINK("https://docs.google.com/presentation/d/10sAOkErliecCpKKaY28myP0aTQW8LlitP-kPDIe0XG4/edit?usp=sharing","wedding photo booth rental near me")</f>
        <v>wedding photo booth rental near me</v>
      </c>
    </row>
    <row r="25" ht="112.5" customHeight="1">
      <c r="A25" s="2" t="s">
        <v>55</v>
      </c>
      <c r="B25" s="2" t="s">
        <v>32</v>
      </c>
      <c r="C25" s="1" t="str">
        <f>HYPERLINK("https://docs.google.com/presentation/d/10sAOkErliecCpKKaY28myP0aTQW8LlitP-kPDIe0XG4/pub?start=true&amp;loop=true&amp;delayms=3000", IMAGE("https://chart.googleapis.com/chart?chs=150x150&amp;cht=qr&amp;chl=https://docs.google.com/presentation/d/10sAOkErliecCpKKaY28myP0aTQW8LlitP-kPDIe0XG4/pub?start=true&amp;loop=true&amp;delayms=3000",1))</f>
        <v>#REF!</v>
      </c>
      <c r="D25" s="3" t="s">
        <v>56</v>
      </c>
      <c r="E25" s="4" t="str">
        <f t="shared" si="3"/>
        <v>wedding photo booth rental near me</v>
      </c>
    </row>
    <row r="26" ht="112.5" customHeight="1">
      <c r="A26" s="2" t="s">
        <v>57</v>
      </c>
      <c r="B26" s="2" t="s">
        <v>35</v>
      </c>
      <c r="C26" s="1" t="str">
        <f>HYPERLINK("https://docs.google.com/presentation/d/10sAOkErliecCpKKaY28myP0aTQW8LlitP-kPDIe0XG4/view", IMAGE("https://chart.googleapis.com/chart?chs=150x150&amp;cht=qr&amp;chl=https://docs.google.com/presentation/d/10sAOkErliecCpKKaY28myP0aTQW8LlitP-kPDIe0XG4/view",1))</f>
        <v>#REF!</v>
      </c>
      <c r="D26" s="3" t="s">
        <v>58</v>
      </c>
      <c r="E26" s="4" t="str">
        <f t="shared" si="3"/>
        <v>wedding photo booth rental near me</v>
      </c>
    </row>
    <row r="27" ht="112.5" customHeight="1">
      <c r="A27" s="2" t="s">
        <v>59</v>
      </c>
      <c r="B27" s="2" t="s">
        <v>60</v>
      </c>
      <c r="C27" s="1" t="str">
        <f>HYPERLINK("https://docs.google.com/presentation/d/10sAOkErliecCpKKaY28myP0aTQW8LlitP-kPDIe0XG4/htmlpresent", IMAGE("https://chart.googleapis.com/chart?chs=150x150&amp;cht=qr&amp;chl=https://docs.google.com/presentation/d/10sAOkErliecCpKKaY28myP0aTQW8LlitP-kPDIe0XG4/htmlpresent",1))</f>
        <v>#REF!</v>
      </c>
      <c r="D27" s="3" t="s">
        <v>61</v>
      </c>
      <c r="E27" s="4" t="str">
        <f t="shared" si="3"/>
        <v>wedding photo booth rental near me</v>
      </c>
    </row>
    <row r="28" ht="112.5" customHeight="1">
      <c r="A28" s="2" t="s">
        <v>62</v>
      </c>
      <c r="B28" s="2" t="s">
        <v>63</v>
      </c>
      <c r="C28" s="1" t="str">
        <f>HYPERLINK("https://calendar.google.com/calendar/embed?src=a78f2140eaf776d6c34e210486546932c081745208f2dd9f6aca68fc753f9a68@group.calendar.google.com", IMAGE("https://chart.googleapis.com/chart?chs=150x150&amp;cht=qr&amp;chl=https://calendar.google.com/calendar/embed?src=a78f2140eaf776d6c34e210486546932c081745208f2dd9f6aca68fc753f9a68@group.calendar.google.com",1))</f>
        <v>#REF!</v>
      </c>
      <c r="D28" s="3" t="s">
        <v>64</v>
      </c>
      <c r="E28" s="4" t="str">
        <f>HYPERLINK("https://calendar.google.com/calendar/embed?src=a78f2140eaf776d6c34e210486546932c081745208f2dd9f6aca68fc753f9a68@group.calendar.google.com","wedding photo booth rental near me")</f>
        <v>wedding photo booth rental near me</v>
      </c>
    </row>
    <row r="29" ht="112.5" customHeight="1">
      <c r="A29" s="2" t="s">
        <v>65</v>
      </c>
      <c r="B29" s="2" t="s">
        <v>66</v>
      </c>
      <c r="C29" s="1" t="str">
        <f>HYPERLINK("https://www.google.com/calendar/event?eid=MXRncjkxMDg1NGF1NzlkdTNjNTdqZm9kYjggYTc4ZjIxNDBlYWY3NzZkNmMzNGUyMTA0ODY1NDY5MzJjMDgxNzQ1MjA4ZjJkZDlmNmFjYTY4ZmM3NTNmOWE2OEBncm91cC5jYWxlbmRhci5nb29nbGUuY29t", IMAGE("https://chart.googleapis.com/chart?chs=150x150&amp;cht=qr&amp;chl=https://www.google.com/calendar/event?eid=MXRncjkxMDg1NGF1NzlkdTNjNTdqZm9kYjggYTc4ZjIxNDBlYWY3NzZkNmMzNGUyMTA0ODY1NDY5MzJjMDgxNzQ1MjA4ZjJkZDlmNmFjYTY4ZmM3NTNmOWE2OEBncm91cC5jYWxlbmRhci5nb29nbGUuY29"&amp;"t",1))</f>
        <v>#REF!</v>
      </c>
      <c r="D29" s="3" t="s">
        <v>67</v>
      </c>
      <c r="E29" s="4" t="str">
        <f>HYPERLINK("https://www.google.com/calendar/event?eid=MXRncjkxMDg1NGF1NzlkdTNjNTdqZm9kYjggYTc4ZjIxNDBlYWY3NzZkNmMzNGUyMTA0ODY1NDY5MzJjMDgxNzQ1MjA4ZjJkZDlmNmFjYTY4ZmM3NTNmOWE2OEBncm91cC5jYWxlbmRhci5nb29nbGUuY29t","wedding photo booth rental near me")</f>
        <v>wedding photo booth rental near me</v>
      </c>
    </row>
    <row r="30" ht="112.5" customHeight="1">
      <c r="A30" s="2" t="s">
        <v>65</v>
      </c>
      <c r="B30" s="2" t="s">
        <v>66</v>
      </c>
      <c r="C30" s="1" t="str">
        <f>HYPERLINK("https://www.google.com/calendar/event?eid=MW4wN3AwbGg1NDNuZDIzaTRtZmRnbjhtcXMgYTc4ZjIxNDBlYWY3NzZkNmMzNGUyMTA0ODY1NDY5MzJjMDgxNzQ1MjA4ZjJkZDlmNmFjYTY4ZmM3NTNmOWE2OEBncm91cC5jYWxlbmRhci5nb29nbGUuY29t", IMAGE("https://chart.googleapis.com/chart?chs=150x150&amp;cht=qr&amp;chl=https://www.google.com/calendar/event?eid=MW4wN3AwbGg1NDNuZDIzaTRtZmRnbjhtcXMgYTc4ZjIxNDBlYWY3NzZkNmMzNGUyMTA0ODY1NDY5MzJjMDgxNzQ1MjA4ZjJkZDlmNmFjYTY4ZmM3NTNmOWE2OEBncm91cC5jYWxlbmRhci5nb29nbGUuY29"&amp;"t",1))</f>
        <v>#REF!</v>
      </c>
      <c r="D30" s="3" t="s">
        <v>68</v>
      </c>
      <c r="E30" s="4" t="str">
        <f>HYPERLINK("https://www.google.com/calendar/event?eid=MW4wN3AwbGg1NDNuZDIzaTRtZmRnbjhtcXMgYTc4ZjIxNDBlYWY3NzZkNmMzNGUyMTA0ODY1NDY5MzJjMDgxNzQ1MjA4ZjJkZDlmNmFjYTY4ZmM3NTNmOWE2OEBncm91cC5jYWxlbmRhci5nb29nbGUuY29t","wedding photo booth rental near me")</f>
        <v>wedding photo booth rental near me</v>
      </c>
    </row>
    <row r="31" ht="112.5" customHeight="1">
      <c r="A31" s="2" t="s">
        <v>65</v>
      </c>
      <c r="B31" s="2" t="s">
        <v>66</v>
      </c>
      <c r="C31" s="1" t="str">
        <f>HYPERLINK("https://www.google.com/calendar/event?eid=ajMzOGVhbDI0MXNtYnJmcjBuYzg0djRndjAgYTc4ZjIxNDBlYWY3NzZkNmMzNGUyMTA0ODY1NDY5MzJjMDgxNzQ1MjA4ZjJkZDlmNmFjYTY4ZmM3NTNmOWE2OEBncm91cC5jYWxlbmRhci5nb29nbGUuY29t", IMAGE("https://chart.googleapis.com/chart?chs=150x150&amp;cht=qr&amp;chl=https://www.google.com/calendar/event?eid=ajMzOGVhbDI0MXNtYnJmcjBuYzg0djRndjAgYTc4ZjIxNDBlYWY3NzZkNmMzNGUyMTA0ODY1NDY5MzJjMDgxNzQ1MjA4ZjJkZDlmNmFjYTY4ZmM3NTNmOWE2OEBncm91cC5jYWxlbmRhci5nb29nbGUuY29"&amp;"t",1))</f>
        <v>#REF!</v>
      </c>
      <c r="D31" s="3" t="s">
        <v>69</v>
      </c>
      <c r="E31" s="4" t="str">
        <f>HYPERLINK("https://www.google.com/calendar/event?eid=ajMzOGVhbDI0MXNtYnJmcjBuYzg0djRndjAgYTc4ZjIxNDBlYWY3NzZkNmMzNGUyMTA0ODY1NDY5MzJjMDgxNzQ1MjA4ZjJkZDlmNmFjYTY4ZmM3NTNmOWE2OEBncm91cC5jYWxlbmRhci5nb29nbGUuY29t","wedding photo booth rental near me")</f>
        <v>wedding photo booth rental near me</v>
      </c>
    </row>
    <row r="32" ht="112.5" customHeight="1">
      <c r="A32" s="2" t="s">
        <v>65</v>
      </c>
      <c r="B32" s="2" t="s">
        <v>66</v>
      </c>
      <c r="C32" s="1" t="str">
        <f>HYPERLINK("https://www.google.com/calendar/event?eid=ZDF0dGZjZ2lnMzk5dWhiYzZ0c2FubHRoYjQgYTc4ZjIxNDBlYWY3NzZkNmMzNGUyMTA0ODY1NDY5MzJjMDgxNzQ1MjA4ZjJkZDlmNmFjYTY4ZmM3NTNmOWE2OEBncm91cC5jYWxlbmRhci5nb29nbGUuY29t", IMAGE("https://chart.googleapis.com/chart?chs=150x150&amp;cht=qr&amp;chl=https://www.google.com/calendar/event?eid=ZDF0dGZjZ2lnMzk5dWhiYzZ0c2FubHRoYjQgYTc4ZjIxNDBlYWY3NzZkNmMzNGUyMTA0ODY1NDY5MzJjMDgxNzQ1MjA4ZjJkZDlmNmFjYTY4ZmM3NTNmOWE2OEBncm91cC5jYWxlbmRhci5nb29nbGUuY29"&amp;"t",1))</f>
        <v>#REF!</v>
      </c>
      <c r="D32" s="3" t="s">
        <v>70</v>
      </c>
      <c r="E32" s="4" t="str">
        <f>HYPERLINK("https://www.google.com/calendar/event?eid=ZDF0dGZjZ2lnMzk5dWhiYzZ0c2FubHRoYjQgYTc4ZjIxNDBlYWY3NzZkNmMzNGUyMTA0ODY1NDY5MzJjMDgxNzQ1MjA4ZjJkZDlmNmFjYTY4ZmM3NTNmOWE2OEBncm91cC5jYWxlbmRhci5nb29nbGUuY29t","wedding photo booth rental near me")</f>
        <v>wedding photo booth rental near me</v>
      </c>
    </row>
    <row r="33" ht="112.5" customHeight="1">
      <c r="A33" s="2" t="s">
        <v>65</v>
      </c>
      <c r="B33" s="2" t="s">
        <v>66</v>
      </c>
      <c r="C33" s="1" t="str">
        <f>HYPERLINK("https://www.google.com/calendar/event?eid=aGRkMWczc2h0aDRnMXFzMWdnbzZoMGdsc2MgYTc4ZjIxNDBlYWY3NzZkNmMzNGUyMTA0ODY1NDY5MzJjMDgxNzQ1MjA4ZjJkZDlmNmFjYTY4ZmM3NTNmOWE2OEBncm91cC5jYWxlbmRhci5nb29nbGUuY29t", IMAGE("https://chart.googleapis.com/chart?chs=150x150&amp;cht=qr&amp;chl=https://www.google.com/calendar/event?eid=aGRkMWczc2h0aDRnMXFzMWdnbzZoMGdsc2MgYTc4ZjIxNDBlYWY3NzZkNmMzNGUyMTA0ODY1NDY5MzJjMDgxNzQ1MjA4ZjJkZDlmNmFjYTY4ZmM3NTNmOWE2OEBncm91cC5jYWxlbmRhci5nb29nbGUuY29"&amp;"t",1))</f>
        <v>#REF!</v>
      </c>
      <c r="D33" s="3" t="s">
        <v>71</v>
      </c>
      <c r="E33" s="4" t="str">
        <f>HYPERLINK("https://www.google.com/calendar/event?eid=aGRkMWczc2h0aDRnMXFzMWdnbzZoMGdsc2MgYTc4ZjIxNDBlYWY3NzZkNmMzNGUyMTA0ODY1NDY5MzJjMDgxNzQ1MjA4ZjJkZDlmNmFjYTY4ZmM3NTNmOWE2OEBncm91cC5jYWxlbmRhci5nb29nbGUuY29t","wedding photo booth rental near me")</f>
        <v>wedding photo booth rental near me</v>
      </c>
    </row>
    <row r="34" ht="112.5" customHeight="1">
      <c r="A34" s="2" t="s">
        <v>65</v>
      </c>
      <c r="B34" s="2" t="s">
        <v>66</v>
      </c>
      <c r="C34" s="1" t="str">
        <f>HYPERLINK("https://www.google.com/calendar/event?eid=aWJhbTQ0ZW1rMG1ocGhjMmlkcWZlajI5Y2cgYTc4ZjIxNDBlYWY3NzZkNmMzNGUyMTA0ODY1NDY5MzJjMDgxNzQ1MjA4ZjJkZDlmNmFjYTY4ZmM3NTNmOWE2OEBncm91cC5jYWxlbmRhci5nb29nbGUuY29t", IMAGE("https://chart.googleapis.com/chart?chs=150x150&amp;cht=qr&amp;chl=https://www.google.com/calendar/event?eid=aWJhbTQ0ZW1rMG1ocGhjMmlkcWZlajI5Y2cgYTc4ZjIxNDBlYWY3NzZkNmMzNGUyMTA0ODY1NDY5MzJjMDgxNzQ1MjA4ZjJkZDlmNmFjYTY4ZmM3NTNmOWE2OEBncm91cC5jYWxlbmRhci5nb29nbGUuY29"&amp;"t",1))</f>
        <v>#REF!</v>
      </c>
      <c r="D34" s="3" t="s">
        <v>72</v>
      </c>
      <c r="E34" s="4" t="str">
        <f>HYPERLINK("https://www.google.com/calendar/event?eid=aWJhbTQ0ZW1rMG1ocGhjMmlkcWZlajI5Y2cgYTc4ZjIxNDBlYWY3NzZkNmMzNGUyMTA0ODY1NDY5MzJjMDgxNzQ1MjA4ZjJkZDlmNmFjYTY4ZmM3NTNmOWE2OEBncm91cC5jYWxlbmRhci5nb29nbGUuY29t","wedding photo booth rental near me")</f>
        <v>wedding photo booth rental near me</v>
      </c>
    </row>
    <row r="35" ht="112.5" customHeight="1">
      <c r="A35" s="2" t="s">
        <v>65</v>
      </c>
      <c r="B35" s="2" t="s">
        <v>66</v>
      </c>
      <c r="C35" s="1" t="str">
        <f>HYPERLINK("https://www.google.com/calendar/event?eid=a240MGV1cWRlOGE0ZzVpMDVjZ21obzA3NTAgYTc4ZjIxNDBlYWY3NzZkNmMzNGUyMTA0ODY1NDY5MzJjMDgxNzQ1MjA4ZjJkZDlmNmFjYTY4ZmM3NTNmOWE2OEBncm91cC5jYWxlbmRhci5nb29nbGUuY29t", IMAGE("https://chart.googleapis.com/chart?chs=150x150&amp;cht=qr&amp;chl=https://www.google.com/calendar/event?eid=a240MGV1cWRlOGE0ZzVpMDVjZ21obzA3NTAgYTc4ZjIxNDBlYWY3NzZkNmMzNGUyMTA0ODY1NDY5MzJjMDgxNzQ1MjA4ZjJkZDlmNmFjYTY4ZmM3NTNmOWE2OEBncm91cC5jYWxlbmRhci5nb29nbGUuY29"&amp;"t",1))</f>
        <v>#REF!</v>
      </c>
      <c r="D35" s="3" t="s">
        <v>73</v>
      </c>
      <c r="E35" s="4" t="str">
        <f>HYPERLINK("https://www.google.com/calendar/event?eid=a240MGV1cWRlOGE0ZzVpMDVjZ21obzA3NTAgYTc4ZjIxNDBlYWY3NzZkNmMzNGUyMTA0ODY1NDY5MzJjMDgxNzQ1MjA4ZjJkZDlmNmFjYTY4ZmM3NTNmOWE2OEBncm91cC5jYWxlbmRhci5nb29nbGUuY29t","wedding photo booth rental near me")</f>
        <v>wedding photo booth rental near me</v>
      </c>
    </row>
    <row r="36" ht="112.5" customHeight="1">
      <c r="A36" s="2" t="s">
        <v>65</v>
      </c>
      <c r="B36" s="2" t="s">
        <v>66</v>
      </c>
      <c r="C36" s="1" t="str">
        <f>HYPERLINK("https://www.google.com/calendar/event?eid=aWViNXRxNDVhbW4zaWN2NDhxYzY5bjBybDQgYTc4ZjIxNDBlYWY3NzZkNmMzNGUyMTA0ODY1NDY5MzJjMDgxNzQ1MjA4ZjJkZDlmNmFjYTY4ZmM3NTNmOWE2OEBncm91cC5jYWxlbmRhci5nb29nbGUuY29t", IMAGE("https://chart.googleapis.com/chart?chs=150x150&amp;cht=qr&amp;chl=https://www.google.com/calendar/event?eid=aWViNXRxNDVhbW4zaWN2NDhxYzY5bjBybDQgYTc4ZjIxNDBlYWY3NzZkNmMzNGUyMTA0ODY1NDY5MzJjMDgxNzQ1MjA4ZjJkZDlmNmFjYTY4ZmM3NTNmOWE2OEBncm91cC5jYWxlbmRhci5nb29nbGUuY29"&amp;"t",1))</f>
        <v>#REF!</v>
      </c>
      <c r="D36" s="3" t="s">
        <v>74</v>
      </c>
      <c r="E36" s="4" t="str">
        <f>HYPERLINK("https://www.google.com/calendar/event?eid=aWViNXRxNDVhbW4zaWN2NDhxYzY5bjBybDQgYTc4ZjIxNDBlYWY3NzZkNmMzNGUyMTA0ODY1NDY5MzJjMDgxNzQ1MjA4ZjJkZDlmNmFjYTY4ZmM3NTNmOWE2OEBncm91cC5jYWxlbmRhci5nb29nbGUuY29t","wedding photo booth rental near me")</f>
        <v>wedding photo booth rental near me</v>
      </c>
    </row>
    <row r="37" ht="112.5" customHeight="1">
      <c r="A37" s="2" t="s">
        <v>65</v>
      </c>
      <c r="B37" s="2" t="s">
        <v>66</v>
      </c>
      <c r="C37" s="1" t="str">
        <f>HYPERLINK("https://www.google.com/calendar/event?eid=bDgzM2RrYmtycjI5N2Y2bmFoODhldWpuMW8gYTc4ZjIxNDBlYWY3NzZkNmMzNGUyMTA0ODY1NDY5MzJjMDgxNzQ1MjA4ZjJkZDlmNmFjYTY4ZmM3NTNmOWE2OEBncm91cC5jYWxlbmRhci5nb29nbGUuY29t", IMAGE("https://chart.googleapis.com/chart?chs=150x150&amp;cht=qr&amp;chl=https://www.google.com/calendar/event?eid=bDgzM2RrYmtycjI5N2Y2bmFoODhldWpuMW8gYTc4ZjIxNDBlYWY3NzZkNmMzNGUyMTA0ODY1NDY5MzJjMDgxNzQ1MjA4ZjJkZDlmNmFjYTY4ZmM3NTNmOWE2OEBncm91cC5jYWxlbmRhci5nb29nbGUuY29"&amp;"t",1))</f>
        <v>#REF!</v>
      </c>
      <c r="D37" s="3" t="s">
        <v>75</v>
      </c>
      <c r="E37" s="4" t="str">
        <f>HYPERLINK("https://www.google.com/calendar/event?eid=bDgzM2RrYmtycjI5N2Y2bmFoODhldWpuMW8gYTc4ZjIxNDBlYWY3NzZkNmMzNGUyMTA0ODY1NDY5MzJjMDgxNzQ1MjA4ZjJkZDlmNmFjYTY4ZmM3NTNmOWE2OEBncm91cC5jYWxlbmRhci5nb29nbGUuY29t","wedding photo booth rental near me")</f>
        <v>wedding photo booth rental near me</v>
      </c>
    </row>
    <row r="38" ht="112.5" customHeight="1">
      <c r="A38" s="2" t="s">
        <v>65</v>
      </c>
      <c r="B38" s="2" t="s">
        <v>66</v>
      </c>
      <c r="C38" s="1" t="str">
        <f>HYPERLINK("https://www.google.com/calendar/event?eid=cjc0ajl1bHNsczkzajU2aWZkNDBkMzdnbDQgYTc4ZjIxNDBlYWY3NzZkNmMzNGUyMTA0ODY1NDY5MzJjMDgxNzQ1MjA4ZjJkZDlmNmFjYTY4ZmM3NTNmOWE2OEBncm91cC5jYWxlbmRhci5nb29nbGUuY29t", IMAGE("https://chart.googleapis.com/chart?chs=150x150&amp;cht=qr&amp;chl=https://www.google.com/calendar/event?eid=cjc0ajl1bHNsczkzajU2aWZkNDBkMzdnbDQgYTc4ZjIxNDBlYWY3NzZkNmMzNGUyMTA0ODY1NDY5MzJjMDgxNzQ1MjA4ZjJkZDlmNmFjYTY4ZmM3NTNmOWE2OEBncm91cC5jYWxlbmRhci5nb29nbGUuY29"&amp;"t",1))</f>
        <v>#REF!</v>
      </c>
      <c r="D38" s="3" t="s">
        <v>76</v>
      </c>
      <c r="E38" s="4" t="str">
        <f>HYPERLINK("https://www.google.com/calendar/event?eid=cjc0ajl1bHNsczkzajU2aWZkNDBkMzdnbDQgYTc4ZjIxNDBlYWY3NzZkNmMzNGUyMTA0ODY1NDY5MzJjMDgxNzQ1MjA4ZjJkZDlmNmFjYTY4ZmM3NTNmOWE2OEBncm91cC5jYWxlbmRhci5nb29nbGUuY29t","wedding photo booth rental near me")</f>
        <v>wedding photo booth rental near me</v>
      </c>
    </row>
    <row r="39" ht="112.5" customHeight="1">
      <c r="A39" s="2" t="s">
        <v>65</v>
      </c>
      <c r="B39" s="2" t="s">
        <v>66</v>
      </c>
      <c r="C39" s="1" t="str">
        <f>HYPERLINK("https://www.google.com/calendar/event?eid=dGtsbmRhc3ZyZzc3cnJpY2k5N290MnJnN2sgYTc4ZjIxNDBlYWY3NzZkNmMzNGUyMTA0ODY1NDY5MzJjMDgxNzQ1MjA4ZjJkZDlmNmFjYTY4ZmM3NTNmOWE2OEBncm91cC5jYWxlbmRhci5nb29nbGUuY29t", IMAGE("https://chart.googleapis.com/chart?chs=150x150&amp;cht=qr&amp;chl=https://www.google.com/calendar/event?eid=dGtsbmRhc3ZyZzc3cnJpY2k5N290MnJnN2sgYTc4ZjIxNDBlYWY3NzZkNmMzNGUyMTA0ODY1NDY5MzJjMDgxNzQ1MjA4ZjJkZDlmNmFjYTY4ZmM3NTNmOWE2OEBncm91cC5jYWxlbmRhci5nb29nbGUuY29"&amp;"t",1))</f>
        <v>#REF!</v>
      </c>
      <c r="D39" s="3" t="s">
        <v>77</v>
      </c>
      <c r="E39" s="4" t="str">
        <f>HYPERLINK("https://www.google.com/calendar/event?eid=dGtsbmRhc3ZyZzc3cnJpY2k5N290MnJnN2sgYTc4ZjIxNDBlYWY3NzZkNmMzNGUyMTA0ODY1NDY5MzJjMDgxNzQ1MjA4ZjJkZDlmNmFjYTY4ZmM3NTNmOWE2OEBncm91cC5jYWxlbmRhci5nb29nbGUuY29t","wedding photo booth rental near me")</f>
        <v>wedding photo booth rental near me</v>
      </c>
    </row>
    <row r="40" ht="112.5" customHeight="1">
      <c r="A40" s="2" t="s">
        <v>65</v>
      </c>
      <c r="B40" s="2" t="s">
        <v>66</v>
      </c>
      <c r="C40" s="1" t="str">
        <f>HYPERLINK("https://www.google.com/calendar/event?eid=b2kycGVhdTFqNG4xZ2k4dmNkOHE5aXFsNmMgYTc4ZjIxNDBlYWY3NzZkNmMzNGUyMTA0ODY1NDY5MzJjMDgxNzQ1MjA4ZjJkZDlmNmFjYTY4ZmM3NTNmOWE2OEBncm91cC5jYWxlbmRhci5nb29nbGUuY29t", IMAGE("https://chart.googleapis.com/chart?chs=150x150&amp;cht=qr&amp;chl=https://www.google.com/calendar/event?eid=b2kycGVhdTFqNG4xZ2k4dmNkOHE5aXFsNmMgYTc4ZjIxNDBlYWY3NzZkNmMzNGUyMTA0ODY1NDY5MzJjMDgxNzQ1MjA4ZjJkZDlmNmFjYTY4ZmM3NTNmOWE2OEBncm91cC5jYWxlbmRhci5nb29nbGUuY29"&amp;"t",1))</f>
        <v>#REF!</v>
      </c>
      <c r="D40" s="3" t="s">
        <v>78</v>
      </c>
      <c r="E40" s="4" t="str">
        <f>HYPERLINK("https://www.google.com/calendar/event?eid=b2kycGVhdTFqNG4xZ2k4dmNkOHE5aXFsNmMgYTc4ZjIxNDBlYWY3NzZkNmMzNGUyMTA0ODY1NDY5MzJjMDgxNzQ1MjA4ZjJkZDlmNmFjYTY4ZmM3NTNmOWE2OEBncm91cC5jYWxlbmRhci5nb29nbGUuY29t","wedding photo booth rental near me")</f>
        <v>wedding photo booth rental near me</v>
      </c>
    </row>
    <row r="41" ht="112.5" customHeight="1">
      <c r="A41" s="2" t="s">
        <v>65</v>
      </c>
      <c r="B41" s="2" t="s">
        <v>66</v>
      </c>
      <c r="C41" s="1" t="str">
        <f>HYPERLINK("https://www.google.com/calendar/event?eid=bDhrdTFibG9tOXIydGk1cmRrNzRjbzhudW8gYTc4ZjIxNDBlYWY3NzZkNmMzNGUyMTA0ODY1NDY5MzJjMDgxNzQ1MjA4ZjJkZDlmNmFjYTY4ZmM3NTNmOWE2OEBncm91cC5jYWxlbmRhci5nb29nbGUuY29t", IMAGE("https://chart.googleapis.com/chart?chs=150x150&amp;cht=qr&amp;chl=https://www.google.com/calendar/event?eid=bDhrdTFibG9tOXIydGk1cmRrNzRjbzhudW8gYTc4ZjIxNDBlYWY3NzZkNmMzNGUyMTA0ODY1NDY5MzJjMDgxNzQ1MjA4ZjJkZDlmNmFjYTY4ZmM3NTNmOWE2OEBncm91cC5jYWxlbmRhci5nb29nbGUuY29"&amp;"t",1))</f>
        <v>#REF!</v>
      </c>
      <c r="D41" s="3" t="s">
        <v>79</v>
      </c>
      <c r="E41" s="4" t="str">
        <f>HYPERLINK("https://www.google.com/calendar/event?eid=bDhrdTFibG9tOXIydGk1cmRrNzRjbzhudW8gYTc4ZjIxNDBlYWY3NzZkNmMzNGUyMTA0ODY1NDY5MzJjMDgxNzQ1MjA4ZjJkZDlmNmFjYTY4ZmM3NTNmOWE2OEBncm91cC5jYWxlbmRhci5nb29nbGUuY29t","wedding photo booth rental near me")</f>
        <v>wedding photo booth rental near me</v>
      </c>
    </row>
    <row r="42" ht="112.5" customHeight="1">
      <c r="A42" s="2" t="s">
        <v>65</v>
      </c>
      <c r="B42" s="2" t="s">
        <v>66</v>
      </c>
      <c r="C42" s="1" t="str">
        <f>HYPERLINK("https://www.google.com/calendar/event?eid=bThjYTd1cmpkZnFnMzdoZjhnY24wNzVkZGMgYTc4ZjIxNDBlYWY3NzZkNmMzNGUyMTA0ODY1NDY5MzJjMDgxNzQ1MjA4ZjJkZDlmNmFjYTY4ZmM3NTNmOWE2OEBncm91cC5jYWxlbmRhci5nb29nbGUuY29t", IMAGE("https://chart.googleapis.com/chart?chs=150x150&amp;cht=qr&amp;chl=https://www.google.com/calendar/event?eid=bThjYTd1cmpkZnFnMzdoZjhnY24wNzVkZGMgYTc4ZjIxNDBlYWY3NzZkNmMzNGUyMTA0ODY1NDY5MzJjMDgxNzQ1MjA4ZjJkZDlmNmFjYTY4ZmM3NTNmOWE2OEBncm91cC5jYWxlbmRhci5nb29nbGUuY29"&amp;"t",1))</f>
        <v>#REF!</v>
      </c>
      <c r="D42" s="3" t="s">
        <v>80</v>
      </c>
      <c r="E42" s="4" t="str">
        <f>HYPERLINK("https://www.google.com/calendar/event?eid=bThjYTd1cmpkZnFnMzdoZjhnY24wNzVkZGMgYTc4ZjIxNDBlYWY3NzZkNmMzNGUyMTA0ODY1NDY5MzJjMDgxNzQ1MjA4ZjJkZDlmNmFjYTY4ZmM3NTNmOWE2OEBncm91cC5jYWxlbmRhci5nb29nbGUuY29t","wedding photo booth rental near me")</f>
        <v>wedding photo booth rental near me</v>
      </c>
    </row>
    <row r="43" ht="112.5" customHeight="1">
      <c r="A43" s="2" t="s">
        <v>81</v>
      </c>
      <c r="B43" s="2" t="s">
        <v>82</v>
      </c>
      <c r="C43" s="1" t="str">
        <f>HYPERLINK("https://docs.google.com/spreadsheets/d/1P84aISHMzk9weYNCJV2dIyEqFNbrAMFsV-2IPt3UQtk/edit#gid=0", IMAGE("https://chart.googleapis.com/chart?chs=150x150&amp;cht=qr&amp;chl=https://docs.google.com/spreadsheets/d/1P84aISHMzk9weYNCJV2dIyEqFNbrAMFsV-2IPt3UQtk/edit#gid=0",1))</f>
        <v>#REF!</v>
      </c>
      <c r="D43" s="3" t="s">
        <v>83</v>
      </c>
      <c r="E43" s="4" t="str">
        <f>HYPERLINK("https://docs.google.com/spreadsheets/d/1P84aISHMzk9weYNCJV2dIyEqFNbrAMFsV-2IPt3UQtk/edit#gid=0","wedding photo booth rental near me Sheet1")</f>
        <v>wedding photo booth rental near me Sheet1</v>
      </c>
    </row>
    <row r="44" ht="112.5" customHeight="1">
      <c r="A44" s="2" t="s">
        <v>81</v>
      </c>
      <c r="B44" s="2" t="s">
        <v>84</v>
      </c>
      <c r="C44" s="1" t="str">
        <f>HYPERLINK("https://docs.google.com/spreadsheets/d/1P84aISHMzk9weYNCJV2dIyEqFNbrAMFsV-2IPt3UQtk/edit#gid=401785731", IMAGE("https://chart.googleapis.com/chart?chs=150x150&amp;cht=qr&amp;chl=https://docs.google.com/spreadsheets/d/1P84aISHMzk9weYNCJV2dIyEqFNbrAMFsV-2IPt3UQtk/edit#gid=401785731",1))</f>
        <v>#REF!</v>
      </c>
      <c r="D44" s="3" t="s">
        <v>85</v>
      </c>
      <c r="E44" s="4" t="str">
        <f>HYPERLINK("https://docs.google.com/spreadsheets/d/1P84aISHMzk9weYNCJV2dIyEqFNbrAMFsV-2IPt3UQtk/edit#gid=401785731","wedding photo booth rental near me Keywords")</f>
        <v>wedding photo booth rental near me Keywords</v>
      </c>
    </row>
    <row r="45" ht="112.5" customHeight="1">
      <c r="A45" s="2" t="s">
        <v>81</v>
      </c>
      <c r="B45" s="2" t="s">
        <v>86</v>
      </c>
      <c r="C45" s="1" t="str">
        <f>HYPERLINK("https://docs.google.com/spreadsheets/d/1P84aISHMzk9weYNCJV2dIyEqFNbrAMFsV-2IPt3UQtk/edit#gid=2293285", IMAGE("https://chart.googleapis.com/chart?chs=150x150&amp;cht=qr&amp;chl=https://docs.google.com/spreadsheets/d/1P84aISHMzk9weYNCJV2dIyEqFNbrAMFsV-2IPt3UQtk/edit#gid=2293285",1))</f>
        <v>#REF!</v>
      </c>
      <c r="D45" s="3" t="s">
        <v>87</v>
      </c>
      <c r="E45" s="4" t="str">
        <f>HYPERLINK("https://docs.google.com/spreadsheets/d/1P84aISHMzk9weYNCJV2dIyEqFNbrAMFsV-2IPt3UQtk/edit#gid=2293285","wedding photo booth rental near me Content")</f>
        <v>wedding photo booth rental near me Content</v>
      </c>
    </row>
    <row r="46" ht="112.5" customHeight="1">
      <c r="A46" s="2" t="s">
        <v>81</v>
      </c>
      <c r="B46" s="2" t="s">
        <v>88</v>
      </c>
      <c r="C46" s="1" t="str">
        <f>HYPERLINK("https://docs.google.com/spreadsheets/d/1P84aISHMzk9weYNCJV2dIyEqFNbrAMFsV-2IPt3UQtk/edit#gid=968559023", IMAGE("https://chart.googleapis.com/chart?chs=150x150&amp;cht=qr&amp;chl=https://docs.google.com/spreadsheets/d/1P84aISHMzk9weYNCJV2dIyEqFNbrAMFsV-2IPt3UQtk/edit#gid=968559023",1))</f>
        <v>#REF!</v>
      </c>
      <c r="D46" s="3" t="s">
        <v>89</v>
      </c>
      <c r="E46" s="4" t="str">
        <f>HYPERLINK("https://docs.google.com/spreadsheets/d/1P84aISHMzk9weYNCJV2dIyEqFNbrAMFsV-2IPt3UQtk/edit#gid=968559023","wedding photo booth rental near me Calendar Events")</f>
        <v>wedding photo booth rental near me Calendar Events</v>
      </c>
    </row>
    <row r="47" ht="112.5" customHeight="1">
      <c r="A47" s="2" t="s">
        <v>81</v>
      </c>
      <c r="B47" s="2" t="s">
        <v>90</v>
      </c>
      <c r="C47" s="1" t="str">
        <f>HYPERLINK("https://docs.google.com/spreadsheets/d/1P84aISHMzk9weYNCJV2dIyEqFNbrAMFsV-2IPt3UQtk/edit#gid=1251628562", IMAGE("https://chart.googleapis.com/chart?chs=150x150&amp;cht=qr&amp;chl=https://docs.google.com/spreadsheets/d/1P84aISHMzk9weYNCJV2dIyEqFNbrAMFsV-2IPt3UQtk/edit#gid=1251628562",1))</f>
        <v>#REF!</v>
      </c>
      <c r="D47" s="3" t="s">
        <v>91</v>
      </c>
      <c r="E47" s="4" t="str">
        <f>HYPERLINK("https://docs.google.com/spreadsheets/d/1P84aISHMzk9weYNCJV2dIyEqFNbrAMFsV-2IPt3UQtk/edit#gid=1251628562","wedding photo booth rental near me RSS Feeds")</f>
        <v>wedding photo booth rental near me RSS Feeds</v>
      </c>
    </row>
    <row r="48" ht="112.5" customHeight="1">
      <c r="A48" s="2" t="s">
        <v>92</v>
      </c>
      <c r="B48" s="2" t="s">
        <v>93</v>
      </c>
      <c r="C48" s="1" t="str">
        <f>HYPERLINK("https://drive.google.com/drive/folders/1Kb2qgA6-adGhgz9Q2xZMVuxt2E7bS4im?usp=sharing", IMAGE("https://chart.googleapis.com/chart?chs=150x150&amp;cht=qr&amp;chl=https://drive.google.com/drive/folders/1Kb2qgA6-adGhgz9Q2xZMVuxt2E7bS4im?usp=sharing",1))</f>
        <v>#REF!</v>
      </c>
      <c r="D48" s="3" t="s">
        <v>94</v>
      </c>
      <c r="E48" s="4" t="str">
        <f>HYPERLINK("https://drive.google.com/drive/folders/1Kb2qgA6-adGhgz9Q2xZMVuxt2E7bS4im?usp=sharing","wedding photo booth rental near me MSFT")</f>
        <v>wedding photo booth rental near me MSFT</v>
      </c>
    </row>
    <row r="49" ht="112.5" customHeight="1">
      <c r="A49" s="2" t="s">
        <v>19</v>
      </c>
      <c r="B49" s="2" t="s">
        <v>95</v>
      </c>
      <c r="C49" s="1" t="str">
        <f>HYPERLINK("https://drive.google.com/file/d/1_jH1LjasTy--QbveAhvMJy0rLNkWtC0d/view?usp=sharing", IMAGE("https://chart.googleapis.com/chart?chs=150x150&amp;cht=qr&amp;chl=https://drive.google.com/file/d/1_jH1LjasTy--QbveAhvMJy0rLNkWtC0d/view?usp=sharing",1))</f>
        <v>#REF!</v>
      </c>
      <c r="D49" s="3" t="s">
        <v>96</v>
      </c>
      <c r="E49" s="4" t="str">
        <f>HYPERLINK("https://drive.google.com/file/d/1_jH1LjasTy--QbveAhvMJy0rLNkWtC0d/view?usp=sharing","modern booth")</f>
        <v>modern booth</v>
      </c>
    </row>
    <row r="50" ht="112.5" customHeight="1">
      <c r="A50" s="2" t="s">
        <v>19</v>
      </c>
      <c r="B50" s="2" t="s">
        <v>97</v>
      </c>
      <c r="C50" s="1" t="str">
        <f>HYPERLINK("https://drive.google.com/file/d/17l92msCuzNxTZkgWk1hxZItfoHyuW5Mh/view?usp=sharing", IMAGE("https://chart.googleapis.com/chart?chs=150x150&amp;cht=qr&amp;chl=https://drive.google.com/file/d/17l92msCuzNxTZkgWk1hxZItfoHyuW5Mh/view?usp=sharing",1))</f>
        <v>#REF!</v>
      </c>
      <c r="D50" s="3" t="s">
        <v>98</v>
      </c>
      <c r="E50" s="4" t="str">
        <f>HYPERLINK("https://drive.google.com/file/d/17l92msCuzNxTZkgWk1hxZItfoHyuW5Mh/view?usp=sharing","boomerang booth")</f>
        <v>boomerang booth</v>
      </c>
    </row>
    <row r="51" ht="112.5" customHeight="1">
      <c r="A51" s="2" t="s">
        <v>19</v>
      </c>
      <c r="B51" s="2" t="s">
        <v>99</v>
      </c>
      <c r="C51" s="1" t="str">
        <f>HYPERLINK("https://drive.google.com/file/d/12nXExa1QOOpSGLIDz3pbJvd_vqk4YO0K/view?usp=sharing", IMAGE("https://chart.googleapis.com/chart?chs=150x150&amp;cht=qr&amp;chl=https://drive.google.com/file/d/12nXExa1QOOpSGLIDz3pbJvd_vqk4YO0K/view?usp=sharing",1))</f>
        <v>#REF!</v>
      </c>
      <c r="D51" s="3" t="s">
        <v>100</v>
      </c>
      <c r="E51" s="4" t="str">
        <f>HYPERLINK("https://drive.google.com/file/d/12nXExa1QOOpSGLIDz3pbJvd_vqk4YO0K/view?usp=sharing","automatic photo booth")</f>
        <v>automatic photo booth</v>
      </c>
    </row>
    <row r="52" ht="112.5" customHeight="1">
      <c r="A52" s="2" t="s">
        <v>47</v>
      </c>
      <c r="B52" s="2" t="s">
        <v>95</v>
      </c>
      <c r="C52" s="1" t="str">
        <f>HYPERLINK("https://docs.google.com/document/d/17aSeU1Pu8hwBQuodVHOngT7975wThBliCEsCqq2t8_Q/edit?usp=sharing", IMAGE("https://chart.googleapis.com/chart?chs=150x150&amp;cht=qr&amp;chl=https://docs.google.com/document/d/17aSeU1Pu8hwBQuodVHOngT7975wThBliCEsCqq2t8_Q/edit?usp=sharing",1))</f>
        <v>#REF!</v>
      </c>
      <c r="D52" s="3" t="s">
        <v>101</v>
      </c>
      <c r="E52" s="4" t="str">
        <f t="shared" ref="E52:E54" si="4">HYPERLINK("https://docs.google.com/document/d/17aSeU1Pu8hwBQuodVHOngT7975wThBliCEsCqq2t8_Q/edit?usp=sharing","modern booth")</f>
        <v>modern booth</v>
      </c>
    </row>
    <row r="53" ht="112.5" customHeight="1">
      <c r="A53" s="2" t="s">
        <v>49</v>
      </c>
      <c r="B53" s="2" t="s">
        <v>102</v>
      </c>
      <c r="C53" s="1" t="str">
        <f>HYPERLINK("https://docs.google.com/document/d/17aSeU1Pu8hwBQuodVHOngT7975wThBliCEsCqq2t8_Q/pub", IMAGE("https://chart.googleapis.com/chart?chs=150x150&amp;cht=qr&amp;chl=https://docs.google.com/document/d/17aSeU1Pu8hwBQuodVHOngT7975wThBliCEsCqq2t8_Q/pub",1))</f>
        <v>#REF!</v>
      </c>
      <c r="D53" s="3" t="s">
        <v>103</v>
      </c>
      <c r="E53" s="4" t="str">
        <f t="shared" si="4"/>
        <v>modern booth</v>
      </c>
    </row>
    <row r="54" ht="112.5" customHeight="1">
      <c r="A54" s="2" t="s">
        <v>51</v>
      </c>
      <c r="B54" s="2" t="s">
        <v>104</v>
      </c>
      <c r="C54" s="1" t="str">
        <f>HYPERLINK("https://docs.google.com/document/d/17aSeU1Pu8hwBQuodVHOngT7975wThBliCEsCqq2t8_Q/view", IMAGE("https://chart.googleapis.com/chart?chs=150x150&amp;cht=qr&amp;chl=https://docs.google.com/document/d/17aSeU1Pu8hwBQuodVHOngT7975wThBliCEsCqq2t8_Q/view",1))</f>
        <v>#REF!</v>
      </c>
      <c r="D54" s="3" t="s">
        <v>105</v>
      </c>
      <c r="E54" s="4" t="str">
        <f t="shared" si="4"/>
        <v>modern booth</v>
      </c>
    </row>
    <row r="55" ht="112.5" customHeight="1">
      <c r="A55" s="2" t="s">
        <v>53</v>
      </c>
      <c r="B55" s="2" t="s">
        <v>95</v>
      </c>
      <c r="C55" s="1" t="str">
        <f>HYPERLINK("https://docs.google.com/presentation/d/1Pv_UfjTjfXvdQSvjxdjECf9BGdHPaI_KlTOOgL1aKec/edit?usp=sharing", IMAGE("https://chart.googleapis.com/chart?chs=150x150&amp;cht=qr&amp;chl=https://docs.google.com/presentation/d/1Pv_UfjTjfXvdQSvjxdjECf9BGdHPaI_KlTOOgL1aKec/edit?usp=sharing",1))</f>
        <v>#REF!</v>
      </c>
      <c r="D55" s="3" t="s">
        <v>106</v>
      </c>
      <c r="E55" s="4" t="str">
        <f t="shared" ref="E55:E58" si="5">HYPERLINK("https://docs.google.com/presentation/d/1Pv_UfjTjfXvdQSvjxdjECf9BGdHPaI_KlTOOgL1aKec/edit?usp=sharing","modern booth")</f>
        <v>modern booth</v>
      </c>
    </row>
    <row r="56" ht="112.5" customHeight="1">
      <c r="A56" s="2" t="s">
        <v>55</v>
      </c>
      <c r="B56" s="2" t="s">
        <v>102</v>
      </c>
      <c r="C56" s="1" t="str">
        <f>HYPERLINK("https://docs.google.com/presentation/d/1Pv_UfjTjfXvdQSvjxdjECf9BGdHPaI_KlTOOgL1aKec/pub?start=true&amp;loop=true&amp;delayms=3000", IMAGE("https://chart.googleapis.com/chart?chs=150x150&amp;cht=qr&amp;chl=https://docs.google.com/presentation/d/1Pv_UfjTjfXvdQSvjxdjECf9BGdHPaI_KlTOOgL1aKec/pub?start=true&amp;loop=true&amp;delayms=3000",1))</f>
        <v>#REF!</v>
      </c>
      <c r="D56" s="3" t="s">
        <v>107</v>
      </c>
      <c r="E56" s="4" t="str">
        <f t="shared" si="5"/>
        <v>modern booth</v>
      </c>
    </row>
    <row r="57" ht="112.5" customHeight="1">
      <c r="A57" s="2" t="s">
        <v>57</v>
      </c>
      <c r="B57" s="2" t="s">
        <v>104</v>
      </c>
      <c r="C57" s="1" t="str">
        <f>HYPERLINK("https://docs.google.com/presentation/d/1Pv_UfjTjfXvdQSvjxdjECf9BGdHPaI_KlTOOgL1aKec/view", IMAGE("https://chart.googleapis.com/chart?chs=150x150&amp;cht=qr&amp;chl=https://docs.google.com/presentation/d/1Pv_UfjTjfXvdQSvjxdjECf9BGdHPaI_KlTOOgL1aKec/view",1))</f>
        <v>#REF!</v>
      </c>
      <c r="D57" s="3" t="s">
        <v>108</v>
      </c>
      <c r="E57" s="4" t="str">
        <f t="shared" si="5"/>
        <v>modern booth</v>
      </c>
    </row>
    <row r="58" ht="112.5" customHeight="1">
      <c r="A58" s="2" t="s">
        <v>59</v>
      </c>
      <c r="B58" s="2" t="s">
        <v>109</v>
      </c>
      <c r="C58" s="1" t="str">
        <f>HYPERLINK("https://docs.google.com/presentation/d/1Pv_UfjTjfXvdQSvjxdjECf9BGdHPaI_KlTOOgL1aKec/htmlpresent", IMAGE("https://chart.googleapis.com/chart?chs=150x150&amp;cht=qr&amp;chl=https://docs.google.com/presentation/d/1Pv_UfjTjfXvdQSvjxdjECf9BGdHPaI_KlTOOgL1aKec/htmlpresent",1))</f>
        <v>#REF!</v>
      </c>
      <c r="D58" s="3" t="s">
        <v>110</v>
      </c>
      <c r="E58" s="4" t="str">
        <f t="shared" si="5"/>
        <v>modern booth</v>
      </c>
    </row>
    <row r="59" ht="112.5" customHeight="1">
      <c r="A59" s="2" t="s">
        <v>47</v>
      </c>
      <c r="B59" s="2" t="s">
        <v>97</v>
      </c>
      <c r="C59" s="1" t="str">
        <f>HYPERLINK("https://docs.google.com/document/d/1rFsXIqSOcaZv0hm7zQ9N7L3_8jIzA2dBi-Ye0rbWIVs/edit?usp=sharing", IMAGE("https://chart.googleapis.com/chart?chs=150x150&amp;cht=qr&amp;chl=https://docs.google.com/document/d/1rFsXIqSOcaZv0hm7zQ9N7L3_8jIzA2dBi-Ye0rbWIVs/edit?usp=sharing",1))</f>
        <v>#REF!</v>
      </c>
      <c r="D59" s="3" t="s">
        <v>111</v>
      </c>
      <c r="E59" s="4" t="str">
        <f t="shared" ref="E59:E61" si="6">HYPERLINK("https://docs.google.com/document/d/1rFsXIqSOcaZv0hm7zQ9N7L3_8jIzA2dBi-Ye0rbWIVs/edit?usp=sharing","boomerang booth")</f>
        <v>boomerang booth</v>
      </c>
    </row>
    <row r="60" ht="112.5" customHeight="1">
      <c r="A60" s="2" t="s">
        <v>49</v>
      </c>
      <c r="B60" s="2" t="s">
        <v>112</v>
      </c>
      <c r="C60" s="1" t="str">
        <f>HYPERLINK("https://docs.google.com/document/d/1rFsXIqSOcaZv0hm7zQ9N7L3_8jIzA2dBi-Ye0rbWIVs/pub", IMAGE("https://chart.googleapis.com/chart?chs=150x150&amp;cht=qr&amp;chl=https://docs.google.com/document/d/1rFsXIqSOcaZv0hm7zQ9N7L3_8jIzA2dBi-Ye0rbWIVs/pub",1))</f>
        <v>#REF!</v>
      </c>
      <c r="D60" s="3" t="s">
        <v>113</v>
      </c>
      <c r="E60" s="4" t="str">
        <f t="shared" si="6"/>
        <v>boomerang booth</v>
      </c>
    </row>
    <row r="61" ht="112.5" customHeight="1">
      <c r="A61" s="2" t="s">
        <v>51</v>
      </c>
      <c r="B61" s="2" t="s">
        <v>114</v>
      </c>
      <c r="C61" s="1" t="str">
        <f>HYPERLINK("https://docs.google.com/document/d/1rFsXIqSOcaZv0hm7zQ9N7L3_8jIzA2dBi-Ye0rbWIVs/view", IMAGE("https://chart.googleapis.com/chart?chs=150x150&amp;cht=qr&amp;chl=https://docs.google.com/document/d/1rFsXIqSOcaZv0hm7zQ9N7L3_8jIzA2dBi-Ye0rbWIVs/view",1))</f>
        <v>#REF!</v>
      </c>
      <c r="D61" s="3" t="s">
        <v>115</v>
      </c>
      <c r="E61" s="4" t="str">
        <f t="shared" si="6"/>
        <v>boomerang booth</v>
      </c>
    </row>
    <row r="62" ht="112.5" customHeight="1">
      <c r="A62" s="2" t="s">
        <v>53</v>
      </c>
      <c r="B62" s="2" t="s">
        <v>97</v>
      </c>
      <c r="C62" s="1" t="str">
        <f>HYPERLINK("https://docs.google.com/presentation/d/1FpR5RTMOlvez8KcsooXOfqIV-Mg7ZnJho3YsN_FHPXM/edit?usp=sharing", IMAGE("https://chart.googleapis.com/chart?chs=150x150&amp;cht=qr&amp;chl=https://docs.google.com/presentation/d/1FpR5RTMOlvez8KcsooXOfqIV-Mg7ZnJho3YsN_FHPXM/edit?usp=sharing",1))</f>
        <v>#REF!</v>
      </c>
      <c r="D62" s="3" t="s">
        <v>116</v>
      </c>
      <c r="E62" s="4" t="str">
        <f t="shared" ref="E62:E65" si="7">HYPERLINK("https://docs.google.com/presentation/d/1FpR5RTMOlvez8KcsooXOfqIV-Mg7ZnJho3YsN_FHPXM/edit?usp=sharing","boomerang booth")</f>
        <v>boomerang booth</v>
      </c>
    </row>
    <row r="63" ht="112.5" customHeight="1">
      <c r="A63" s="2" t="s">
        <v>55</v>
      </c>
      <c r="B63" s="2" t="s">
        <v>112</v>
      </c>
      <c r="C63" s="1" t="str">
        <f>HYPERLINK("https://docs.google.com/presentation/d/1FpR5RTMOlvez8KcsooXOfqIV-Mg7ZnJho3YsN_FHPXM/pub?start=true&amp;loop=true&amp;delayms=3000", IMAGE("https://chart.googleapis.com/chart?chs=150x150&amp;cht=qr&amp;chl=https://docs.google.com/presentation/d/1FpR5RTMOlvez8KcsooXOfqIV-Mg7ZnJho3YsN_FHPXM/pub?start=true&amp;loop=true&amp;delayms=3000",1))</f>
        <v>#REF!</v>
      </c>
      <c r="D63" s="3" t="s">
        <v>117</v>
      </c>
      <c r="E63" s="4" t="str">
        <f t="shared" si="7"/>
        <v>boomerang booth</v>
      </c>
    </row>
    <row r="64" ht="112.5" customHeight="1">
      <c r="A64" s="2" t="s">
        <v>57</v>
      </c>
      <c r="B64" s="2" t="s">
        <v>114</v>
      </c>
      <c r="C64" s="1" t="str">
        <f>HYPERLINK("https://docs.google.com/presentation/d/1FpR5RTMOlvez8KcsooXOfqIV-Mg7ZnJho3YsN_FHPXM/view", IMAGE("https://chart.googleapis.com/chart?chs=150x150&amp;cht=qr&amp;chl=https://docs.google.com/presentation/d/1FpR5RTMOlvez8KcsooXOfqIV-Mg7ZnJho3YsN_FHPXM/view",1))</f>
        <v>#REF!</v>
      </c>
      <c r="D64" s="3" t="s">
        <v>118</v>
      </c>
      <c r="E64" s="4" t="str">
        <f t="shared" si="7"/>
        <v>boomerang booth</v>
      </c>
    </row>
    <row r="65" ht="112.5" customHeight="1">
      <c r="A65" s="2" t="s">
        <v>59</v>
      </c>
      <c r="B65" s="2" t="s">
        <v>119</v>
      </c>
      <c r="C65" s="1" t="str">
        <f>HYPERLINK("https://docs.google.com/presentation/d/1FpR5RTMOlvez8KcsooXOfqIV-Mg7ZnJho3YsN_FHPXM/htmlpresent", IMAGE("https://chart.googleapis.com/chart?chs=150x150&amp;cht=qr&amp;chl=https://docs.google.com/presentation/d/1FpR5RTMOlvez8KcsooXOfqIV-Mg7ZnJho3YsN_FHPXM/htmlpresent",1))</f>
        <v>#REF!</v>
      </c>
      <c r="D65" s="3" t="s">
        <v>120</v>
      </c>
      <c r="E65" s="4" t="str">
        <f t="shared" si="7"/>
        <v>boomerang booth</v>
      </c>
    </row>
    <row r="66" ht="112.5" customHeight="1">
      <c r="A66" s="2" t="s">
        <v>47</v>
      </c>
      <c r="B66" s="2" t="s">
        <v>99</v>
      </c>
      <c r="C66" s="1" t="str">
        <f>HYPERLINK("https://docs.google.com/document/d/1MRd2lzseDn2FPS9MqgrQsBaBLYgbkPMzgVYDvSZSaog/edit?usp=sharing", IMAGE("https://chart.googleapis.com/chart?chs=150x150&amp;cht=qr&amp;chl=https://docs.google.com/document/d/1MRd2lzseDn2FPS9MqgrQsBaBLYgbkPMzgVYDvSZSaog/edit?usp=sharing",1))</f>
        <v>#REF!</v>
      </c>
      <c r="D66" s="3" t="s">
        <v>121</v>
      </c>
      <c r="E66" s="4" t="str">
        <f t="shared" ref="E66:E68" si="8">HYPERLINK("https://docs.google.com/document/d/1MRd2lzseDn2FPS9MqgrQsBaBLYgbkPMzgVYDvSZSaog/edit?usp=sharing","automatic photo booth")</f>
        <v>automatic photo booth</v>
      </c>
    </row>
    <row r="67" ht="112.5" customHeight="1">
      <c r="A67" s="2" t="s">
        <v>49</v>
      </c>
      <c r="B67" s="2" t="s">
        <v>122</v>
      </c>
      <c r="C67" s="1" t="str">
        <f>HYPERLINK("https://docs.google.com/document/d/1MRd2lzseDn2FPS9MqgrQsBaBLYgbkPMzgVYDvSZSaog/pub", IMAGE("https://chart.googleapis.com/chart?chs=150x150&amp;cht=qr&amp;chl=https://docs.google.com/document/d/1MRd2lzseDn2FPS9MqgrQsBaBLYgbkPMzgVYDvSZSaog/pub",1))</f>
        <v>#REF!</v>
      </c>
      <c r="D67" s="3" t="s">
        <v>123</v>
      </c>
      <c r="E67" s="4" t="str">
        <f t="shared" si="8"/>
        <v>automatic photo booth</v>
      </c>
    </row>
    <row r="68" ht="112.5" customHeight="1">
      <c r="A68" s="2" t="s">
        <v>51</v>
      </c>
      <c r="B68" s="2" t="s">
        <v>124</v>
      </c>
      <c r="C68" s="1" t="str">
        <f>HYPERLINK("https://docs.google.com/document/d/1MRd2lzseDn2FPS9MqgrQsBaBLYgbkPMzgVYDvSZSaog/view", IMAGE("https://chart.googleapis.com/chart?chs=150x150&amp;cht=qr&amp;chl=https://docs.google.com/document/d/1MRd2lzseDn2FPS9MqgrQsBaBLYgbkPMzgVYDvSZSaog/view",1))</f>
        <v>#REF!</v>
      </c>
      <c r="D68" s="3" t="s">
        <v>125</v>
      </c>
      <c r="E68" s="4" t="str">
        <f t="shared" si="8"/>
        <v>automatic photo booth</v>
      </c>
    </row>
    <row r="69" ht="112.5" customHeight="1">
      <c r="A69" s="2" t="s">
        <v>53</v>
      </c>
      <c r="B69" s="2" t="s">
        <v>99</v>
      </c>
      <c r="C69" s="1" t="str">
        <f>HYPERLINK("https://docs.google.com/presentation/d/1n1AqTqqcznZBfYLCiE55SbGhVX0zpMdaVTQTBnfJMa4/edit?usp=sharing", IMAGE("https://chart.googleapis.com/chart?chs=150x150&amp;cht=qr&amp;chl=https://docs.google.com/presentation/d/1n1AqTqqcznZBfYLCiE55SbGhVX0zpMdaVTQTBnfJMa4/edit?usp=sharing",1))</f>
        <v>#REF!</v>
      </c>
      <c r="D69" s="3" t="s">
        <v>126</v>
      </c>
      <c r="E69" s="4" t="str">
        <f t="shared" ref="E69:E72" si="9">HYPERLINK("https://docs.google.com/presentation/d/1n1AqTqqcznZBfYLCiE55SbGhVX0zpMdaVTQTBnfJMa4/edit?usp=sharing","automatic photo booth")</f>
        <v>automatic photo booth</v>
      </c>
    </row>
    <row r="70" ht="112.5" customHeight="1">
      <c r="A70" s="2" t="s">
        <v>55</v>
      </c>
      <c r="B70" s="2" t="s">
        <v>122</v>
      </c>
      <c r="C70" s="1" t="str">
        <f>HYPERLINK("https://docs.google.com/presentation/d/1n1AqTqqcznZBfYLCiE55SbGhVX0zpMdaVTQTBnfJMa4/pub?start=true&amp;loop=true&amp;delayms=3000", IMAGE("https://chart.googleapis.com/chart?chs=150x150&amp;cht=qr&amp;chl=https://docs.google.com/presentation/d/1n1AqTqqcznZBfYLCiE55SbGhVX0zpMdaVTQTBnfJMa4/pub?start=true&amp;loop=true&amp;delayms=3000",1))</f>
        <v>#REF!</v>
      </c>
      <c r="D70" s="3" t="s">
        <v>127</v>
      </c>
      <c r="E70" s="4" t="str">
        <f t="shared" si="9"/>
        <v>automatic photo booth</v>
      </c>
    </row>
    <row r="71" ht="112.5" customHeight="1">
      <c r="A71" s="2" t="s">
        <v>57</v>
      </c>
      <c r="B71" s="2" t="s">
        <v>124</v>
      </c>
      <c r="C71" s="1" t="str">
        <f>HYPERLINK("https://docs.google.com/presentation/d/1n1AqTqqcznZBfYLCiE55SbGhVX0zpMdaVTQTBnfJMa4/view", IMAGE("https://chart.googleapis.com/chart?chs=150x150&amp;cht=qr&amp;chl=https://docs.google.com/presentation/d/1n1AqTqqcznZBfYLCiE55SbGhVX0zpMdaVTQTBnfJMa4/view",1))</f>
        <v>#REF!</v>
      </c>
      <c r="D71" s="3" t="s">
        <v>128</v>
      </c>
      <c r="E71" s="4" t="str">
        <f t="shared" si="9"/>
        <v>automatic photo booth</v>
      </c>
    </row>
    <row r="72" ht="112.5" customHeight="1">
      <c r="A72" s="2" t="s">
        <v>59</v>
      </c>
      <c r="B72" s="2" t="s">
        <v>129</v>
      </c>
      <c r="C72" s="1" t="str">
        <f>HYPERLINK("https://docs.google.com/presentation/d/1n1AqTqqcznZBfYLCiE55SbGhVX0zpMdaVTQTBnfJMa4/htmlpresent", IMAGE("https://chart.googleapis.com/chart?chs=150x150&amp;cht=qr&amp;chl=https://docs.google.com/presentation/d/1n1AqTqqcznZBfYLCiE55SbGhVX0zpMdaVTQTBnfJMa4/htmlpresent",1))</f>
        <v>#REF!</v>
      </c>
      <c r="D72" s="3" t="s">
        <v>130</v>
      </c>
      <c r="E72" s="4" t="str">
        <f t="shared" si="9"/>
        <v>automatic photo booth</v>
      </c>
    </row>
    <row r="73" ht="112.5" customHeight="1">
      <c r="A73" s="2" t="s">
        <v>131</v>
      </c>
      <c r="B73" s="2" t="s">
        <v>1</v>
      </c>
      <c r="C73" s="1" t="str">
        <f>HYPERLINK("https://sites.google.com/view/lucky-frog-photo-booth-photo/home", IMAGE("https://chart.googleapis.com/chart?chs=150x150&amp;cht=qr&amp;chl=https://sites.google.com/view/lucky-frog-photo-booth-photo/home",1))</f>
        <v>#REF!</v>
      </c>
      <c r="D73" s="3" t="s">
        <v>132</v>
      </c>
      <c r="E73" s="4" t="str">
        <f>HYPERLINK("https://sites.google.com/view/lucky-frog-photo-booth-photo/home","wedding photo booth rental near me")</f>
        <v>wedding photo booth rental near me</v>
      </c>
    </row>
    <row r="74" ht="112.5" customHeight="1">
      <c r="A74" s="2" t="s">
        <v>131</v>
      </c>
      <c r="B74" s="2" t="s">
        <v>1</v>
      </c>
      <c r="C74" s="1" t="str">
        <f>HYPERLINK("https://sites.google.com/view/360videoboothrentallosangeles/home", IMAGE("https://chart.googleapis.com/chart?chs=150x150&amp;cht=qr&amp;chl=https://sites.google.com/view/360videoboothrentallosangeles/home",1))</f>
        <v>#REF!</v>
      </c>
      <c r="D74" s="3" t="s">
        <v>133</v>
      </c>
      <c r="E74" s="4" t="str">
        <f>HYPERLINK("https://sites.google.com/view/360videoboothrentallosangeles/home","wedding photo booth rental near me")</f>
        <v>wedding photo booth rental near me</v>
      </c>
    </row>
    <row r="75" ht="112.5" customHeight="1">
      <c r="A75" s="2" t="s">
        <v>131</v>
      </c>
      <c r="B75" s="2" t="s">
        <v>1</v>
      </c>
      <c r="C75" s="1" t="str">
        <f>HYPERLINK("https://sites.google.com/view/luckyfrogphotoboothrental/home", IMAGE("https://chart.googleapis.com/chart?chs=150x150&amp;cht=qr&amp;chl=https://sites.google.com/view/luckyfrogphotoboothrental/home",1))</f>
        <v>#REF!</v>
      </c>
      <c r="D75" s="3" t="s">
        <v>134</v>
      </c>
      <c r="E75" s="4" t="str">
        <f>HYPERLINK("https://sites.google.com/view/luckyfrogphotoboothrental/home","wedding photo booth rental near me")</f>
        <v>wedding photo booth rental near me</v>
      </c>
    </row>
    <row r="76" ht="112.5" customHeight="1">
      <c r="A76" s="2" t="s">
        <v>131</v>
      </c>
      <c r="B76" s="2" t="s">
        <v>1</v>
      </c>
      <c r="C76" s="1" t="str">
        <f>HYPERLINK("https://sites.google.com/view/glamboothmissionviejo/home", IMAGE("https://chart.googleapis.com/chart?chs=150x150&amp;cht=qr&amp;chl=https://sites.google.com/view/glamboothmissionviejo/home",1))</f>
        <v>#REF!</v>
      </c>
      <c r="D76" s="3" t="s">
        <v>135</v>
      </c>
      <c r="E76" s="4" t="str">
        <f>HYPERLINK("https://sites.google.com/view/glamboothmissionviejo/home","wedding photo booth rental near me")</f>
        <v>wedding photo booth rental near me</v>
      </c>
    </row>
    <row r="77" ht="112.5" customHeight="1">
      <c r="A77" s="2" t="s">
        <v>131</v>
      </c>
      <c r="B77" s="2" t="s">
        <v>1</v>
      </c>
      <c r="C77" s="1" t="str">
        <f>HYPERLINK("https://sites.google.com/view/vogue-booth-costa-mesa/home", IMAGE("https://chart.googleapis.com/chart?chs=150x150&amp;cht=qr&amp;chl=https://sites.google.com/view/vogue-booth-costa-mesa/home",1))</f>
        <v>#REF!</v>
      </c>
      <c r="D77" s="3" t="s">
        <v>136</v>
      </c>
      <c r="E77" s="4" t="str">
        <f>HYPERLINK("https://sites.google.com/view/vogue-booth-costa-mesa/home","wedding photo booth rental near me")</f>
        <v>wedding photo booth rental near me</v>
      </c>
    </row>
    <row r="78" ht="112.5" customHeight="1">
      <c r="A78" s="2" t="s">
        <v>19</v>
      </c>
      <c r="B78" s="2" t="s">
        <v>137</v>
      </c>
      <c r="C78" s="1" t="str">
        <f>HYPERLINK("https://drive.google.com/file/d/1pk7PnrtTv9DFhEVYw-wuWGSPnzTfPaVx/view?usp=sharing", IMAGE("https://chart.googleapis.com/chart?chs=150x150&amp;cht=qr&amp;chl=https://drive.google.com/file/d/1pk7PnrtTv9DFhEVYw-wuWGSPnzTfPaVx/view?usp=sharing",1))</f>
        <v>#REF!</v>
      </c>
      <c r="D78" s="3" t="s">
        <v>138</v>
      </c>
      <c r="E78" s="4" t="str">
        <f>HYPERLINK("https://drive.google.com/file/d/1pk7PnrtTv9DFhEVYw-wuWGSPnzTfPaVx/view?usp=sharing","photo booth rental company")</f>
        <v>photo booth rental company</v>
      </c>
    </row>
    <row r="79" ht="112.5" customHeight="1">
      <c r="A79" s="2" t="s">
        <v>19</v>
      </c>
      <c r="B79" s="2" t="s">
        <v>139</v>
      </c>
      <c r="C79" s="1" t="str">
        <f>HYPERLINK("https://drive.google.com/file/d/1ly3w_riN1GwwLi4PAUYNbXGjR66ZAnhk/view?usp=sharing", IMAGE("https://chart.googleapis.com/chart?chs=150x150&amp;cht=qr&amp;chl=https://drive.google.com/file/d/1ly3w_riN1GwwLi4PAUYNbXGjR66ZAnhk/view?usp=sharing",1))</f>
        <v>#REF!</v>
      </c>
      <c r="D79" s="3" t="s">
        <v>140</v>
      </c>
      <c r="E79" s="4" t="str">
        <f>HYPERLINK("https://drive.google.com/file/d/1ly3w_riN1GwwLi4PAUYNbXGjR66ZAnhk/view?usp=sharing","old time photo booth")</f>
        <v>old time photo booth</v>
      </c>
    </row>
    <row r="80" ht="112.5" customHeight="1">
      <c r="A80" s="2" t="s">
        <v>19</v>
      </c>
      <c r="B80" s="2" t="s">
        <v>141</v>
      </c>
      <c r="C80" s="1" t="str">
        <f>HYPERLINK("https://drive.google.com/file/d/1cgE_TpDwvSCKN5H7T6sjUFYpzJzV0_EU/view?usp=sharing", IMAGE("https://chart.googleapis.com/chart?chs=150x150&amp;cht=qr&amp;chl=https://drive.google.com/file/d/1cgE_TpDwvSCKN5H7T6sjUFYpzJzV0_EU/view?usp=sharing",1))</f>
        <v>#REF!</v>
      </c>
      <c r="D80" s="3" t="s">
        <v>142</v>
      </c>
      <c r="E80" s="4" t="str">
        <f>HYPERLINK("https://drive.google.com/file/d/1cgE_TpDwvSCKN5H7T6sjUFYpzJzV0_EU/view?usp=sharing","photobooths for hire")</f>
        <v>photobooths for hire</v>
      </c>
    </row>
    <row r="81" ht="112.5" customHeight="1">
      <c r="A81" s="2" t="s">
        <v>47</v>
      </c>
      <c r="B81" s="2" t="s">
        <v>137</v>
      </c>
      <c r="C81" s="1" t="str">
        <f>HYPERLINK("https://docs.google.com/document/d/1cBpbAyLq0R-Bz4Wb-9NcjJGkcY1zn8bTBr9aeBcULM8/edit?usp=sharing", IMAGE("https://chart.googleapis.com/chart?chs=150x150&amp;cht=qr&amp;chl=https://docs.google.com/document/d/1cBpbAyLq0R-Bz4Wb-9NcjJGkcY1zn8bTBr9aeBcULM8/edit?usp=sharing",1))</f>
        <v>#REF!</v>
      </c>
      <c r="D81" s="3" t="s">
        <v>143</v>
      </c>
      <c r="E81" s="4" t="str">
        <f t="shared" ref="E81:E83" si="10">HYPERLINK("https://docs.google.com/document/d/1cBpbAyLq0R-Bz4Wb-9NcjJGkcY1zn8bTBr9aeBcULM8/edit?usp=sharing","photo booth rental company")</f>
        <v>photo booth rental company</v>
      </c>
    </row>
    <row r="82" ht="112.5" customHeight="1">
      <c r="A82" s="2" t="s">
        <v>49</v>
      </c>
      <c r="B82" s="2" t="s">
        <v>144</v>
      </c>
      <c r="C82" s="1" t="str">
        <f>HYPERLINK("https://docs.google.com/document/d/1cBpbAyLq0R-Bz4Wb-9NcjJGkcY1zn8bTBr9aeBcULM8/pub", IMAGE("https://chart.googleapis.com/chart?chs=150x150&amp;cht=qr&amp;chl=https://docs.google.com/document/d/1cBpbAyLq0R-Bz4Wb-9NcjJGkcY1zn8bTBr9aeBcULM8/pub",1))</f>
        <v>#REF!</v>
      </c>
      <c r="D82" s="3" t="s">
        <v>145</v>
      </c>
      <c r="E82" s="4" t="str">
        <f t="shared" si="10"/>
        <v>photo booth rental company</v>
      </c>
    </row>
    <row r="83" ht="112.5" customHeight="1">
      <c r="A83" s="2" t="s">
        <v>51</v>
      </c>
      <c r="B83" s="2" t="s">
        <v>146</v>
      </c>
      <c r="C83" s="1" t="str">
        <f>HYPERLINK("https://docs.google.com/document/d/1cBpbAyLq0R-Bz4Wb-9NcjJGkcY1zn8bTBr9aeBcULM8/view", IMAGE("https://chart.googleapis.com/chart?chs=150x150&amp;cht=qr&amp;chl=https://docs.google.com/document/d/1cBpbAyLq0R-Bz4Wb-9NcjJGkcY1zn8bTBr9aeBcULM8/view",1))</f>
        <v>#REF!</v>
      </c>
      <c r="D83" s="3" t="s">
        <v>147</v>
      </c>
      <c r="E83" s="4" t="str">
        <f t="shared" si="10"/>
        <v>photo booth rental company</v>
      </c>
    </row>
    <row r="84" ht="112.5" customHeight="1">
      <c r="A84" s="2" t="s">
        <v>53</v>
      </c>
      <c r="B84" s="2" t="s">
        <v>137</v>
      </c>
      <c r="C84" s="1" t="str">
        <f>HYPERLINK("https://docs.google.com/presentation/d/1ixCJYqL7ZVBV8XIrGr5R5WvOXx0Pf0SPD3mOziMvfNY/edit?usp=sharing", IMAGE("https://chart.googleapis.com/chart?chs=150x150&amp;cht=qr&amp;chl=https://docs.google.com/presentation/d/1ixCJYqL7ZVBV8XIrGr5R5WvOXx0Pf0SPD3mOziMvfNY/edit?usp=sharing",1))</f>
        <v>#REF!</v>
      </c>
      <c r="D84" s="3" t="s">
        <v>148</v>
      </c>
      <c r="E84" s="4" t="str">
        <f t="shared" ref="E84:E87" si="11">HYPERLINK("https://docs.google.com/presentation/d/1ixCJYqL7ZVBV8XIrGr5R5WvOXx0Pf0SPD3mOziMvfNY/edit?usp=sharing","photo booth rental company")</f>
        <v>photo booth rental company</v>
      </c>
    </row>
    <row r="85" ht="112.5" customHeight="1">
      <c r="A85" s="2" t="s">
        <v>55</v>
      </c>
      <c r="B85" s="2" t="s">
        <v>144</v>
      </c>
      <c r="C85" s="1" t="str">
        <f>HYPERLINK("https://docs.google.com/presentation/d/1ixCJYqL7ZVBV8XIrGr5R5WvOXx0Pf0SPD3mOziMvfNY/pub?start=true&amp;loop=true&amp;delayms=3000", IMAGE("https://chart.googleapis.com/chart?chs=150x150&amp;cht=qr&amp;chl=https://docs.google.com/presentation/d/1ixCJYqL7ZVBV8XIrGr5R5WvOXx0Pf0SPD3mOziMvfNY/pub?start=true&amp;loop=true&amp;delayms=3000",1))</f>
        <v>#REF!</v>
      </c>
      <c r="D85" s="3" t="s">
        <v>149</v>
      </c>
      <c r="E85" s="4" t="str">
        <f t="shared" si="11"/>
        <v>photo booth rental company</v>
      </c>
    </row>
    <row r="86" ht="112.5" customHeight="1">
      <c r="A86" s="2" t="s">
        <v>57</v>
      </c>
      <c r="B86" s="2" t="s">
        <v>146</v>
      </c>
      <c r="C86" s="1" t="str">
        <f>HYPERLINK("https://docs.google.com/presentation/d/1ixCJYqL7ZVBV8XIrGr5R5WvOXx0Pf0SPD3mOziMvfNY/view", IMAGE("https://chart.googleapis.com/chart?chs=150x150&amp;cht=qr&amp;chl=https://docs.google.com/presentation/d/1ixCJYqL7ZVBV8XIrGr5R5WvOXx0Pf0SPD3mOziMvfNY/view",1))</f>
        <v>#REF!</v>
      </c>
      <c r="D86" s="3" t="s">
        <v>150</v>
      </c>
      <c r="E86" s="4" t="str">
        <f t="shared" si="11"/>
        <v>photo booth rental company</v>
      </c>
    </row>
    <row r="87" ht="112.5" customHeight="1">
      <c r="A87" s="2" t="s">
        <v>59</v>
      </c>
      <c r="B87" s="2" t="s">
        <v>151</v>
      </c>
      <c r="C87" s="1" t="str">
        <f>HYPERLINK("https://docs.google.com/presentation/d/1ixCJYqL7ZVBV8XIrGr5R5WvOXx0Pf0SPD3mOziMvfNY/htmlpresent", IMAGE("https://chart.googleapis.com/chart?chs=150x150&amp;cht=qr&amp;chl=https://docs.google.com/presentation/d/1ixCJYqL7ZVBV8XIrGr5R5WvOXx0Pf0SPD3mOziMvfNY/htmlpresent",1))</f>
        <v>#REF!</v>
      </c>
      <c r="D87" s="3" t="s">
        <v>152</v>
      </c>
      <c r="E87" s="4" t="str">
        <f t="shared" si="11"/>
        <v>photo booth rental company</v>
      </c>
    </row>
    <row r="88" ht="112.5" customHeight="1">
      <c r="A88" s="2" t="s">
        <v>47</v>
      </c>
      <c r="B88" s="2" t="s">
        <v>139</v>
      </c>
      <c r="C88" s="1" t="str">
        <f>HYPERLINK("https://docs.google.com/document/d/1Zwn3jPF5TWWRolIQ8HW861-NxC3xrYbt_WFvr_Rft20/edit?usp=sharing", IMAGE("https://chart.googleapis.com/chart?chs=150x150&amp;cht=qr&amp;chl=https://docs.google.com/document/d/1Zwn3jPF5TWWRolIQ8HW861-NxC3xrYbt_WFvr_Rft20/edit?usp=sharing",1))</f>
        <v>#REF!</v>
      </c>
      <c r="D88" s="3" t="s">
        <v>153</v>
      </c>
      <c r="E88" s="4" t="str">
        <f t="shared" ref="E88:E90" si="12">HYPERLINK("https://docs.google.com/document/d/1Zwn3jPF5TWWRolIQ8HW861-NxC3xrYbt_WFvr_Rft20/edit?usp=sharing","old time photo booth")</f>
        <v>old time photo booth</v>
      </c>
    </row>
    <row r="89" ht="112.5" customHeight="1">
      <c r="A89" s="2" t="s">
        <v>49</v>
      </c>
      <c r="B89" s="2" t="s">
        <v>154</v>
      </c>
      <c r="C89" s="1" t="str">
        <f>HYPERLINK("https://docs.google.com/document/d/1Zwn3jPF5TWWRolIQ8HW861-NxC3xrYbt_WFvr_Rft20/pub", IMAGE("https://chart.googleapis.com/chart?chs=150x150&amp;cht=qr&amp;chl=https://docs.google.com/document/d/1Zwn3jPF5TWWRolIQ8HW861-NxC3xrYbt_WFvr_Rft20/pub",1))</f>
        <v>#REF!</v>
      </c>
      <c r="D89" s="3" t="s">
        <v>155</v>
      </c>
      <c r="E89" s="4" t="str">
        <f t="shared" si="12"/>
        <v>old time photo booth</v>
      </c>
    </row>
    <row r="90" ht="112.5" customHeight="1">
      <c r="A90" s="2" t="s">
        <v>51</v>
      </c>
      <c r="B90" s="2" t="s">
        <v>156</v>
      </c>
      <c r="C90" s="1" t="str">
        <f>HYPERLINK("https://docs.google.com/document/d/1Zwn3jPF5TWWRolIQ8HW861-NxC3xrYbt_WFvr_Rft20/view", IMAGE("https://chart.googleapis.com/chart?chs=150x150&amp;cht=qr&amp;chl=https://docs.google.com/document/d/1Zwn3jPF5TWWRolIQ8HW861-NxC3xrYbt_WFvr_Rft20/view",1))</f>
        <v>#REF!</v>
      </c>
      <c r="D90" s="3" t="s">
        <v>157</v>
      </c>
      <c r="E90" s="4" t="str">
        <f t="shared" si="12"/>
        <v>old time photo booth</v>
      </c>
    </row>
    <row r="91" ht="112.5" customHeight="1">
      <c r="A91" s="2" t="s">
        <v>53</v>
      </c>
      <c r="B91" s="2" t="s">
        <v>139</v>
      </c>
      <c r="C91" s="1" t="str">
        <f>HYPERLINK("https://docs.google.com/presentation/d/12ogwTZkJJ80sfmS8nXjekytAaPgT-9UHGhcFks7hQYg/edit?usp=sharing", IMAGE("https://chart.googleapis.com/chart?chs=150x150&amp;cht=qr&amp;chl=https://docs.google.com/presentation/d/12ogwTZkJJ80sfmS8nXjekytAaPgT-9UHGhcFks7hQYg/edit?usp=sharing",1))</f>
        <v>#REF!</v>
      </c>
      <c r="D91" s="3" t="s">
        <v>158</v>
      </c>
      <c r="E91" s="4" t="str">
        <f t="shared" ref="E91:E94" si="13">HYPERLINK("https://docs.google.com/presentation/d/12ogwTZkJJ80sfmS8nXjekytAaPgT-9UHGhcFks7hQYg/edit?usp=sharing","old time photo booth")</f>
        <v>old time photo booth</v>
      </c>
    </row>
    <row r="92" ht="112.5" customHeight="1">
      <c r="A92" s="2" t="s">
        <v>55</v>
      </c>
      <c r="B92" s="2" t="s">
        <v>154</v>
      </c>
      <c r="C92" s="1" t="str">
        <f>HYPERLINK("https://docs.google.com/presentation/d/12ogwTZkJJ80sfmS8nXjekytAaPgT-9UHGhcFks7hQYg/pub?start=true&amp;loop=true&amp;delayms=3000", IMAGE("https://chart.googleapis.com/chart?chs=150x150&amp;cht=qr&amp;chl=https://docs.google.com/presentation/d/12ogwTZkJJ80sfmS8nXjekytAaPgT-9UHGhcFks7hQYg/pub?start=true&amp;loop=true&amp;delayms=3000",1))</f>
        <v>#REF!</v>
      </c>
      <c r="D92" s="3" t="s">
        <v>159</v>
      </c>
      <c r="E92" s="4" t="str">
        <f t="shared" si="13"/>
        <v>old time photo booth</v>
      </c>
    </row>
    <row r="93" ht="112.5" customHeight="1">
      <c r="A93" s="2" t="s">
        <v>57</v>
      </c>
      <c r="B93" s="2" t="s">
        <v>156</v>
      </c>
      <c r="C93" s="1" t="str">
        <f>HYPERLINK("https://docs.google.com/presentation/d/12ogwTZkJJ80sfmS8nXjekytAaPgT-9UHGhcFks7hQYg/view", IMAGE("https://chart.googleapis.com/chart?chs=150x150&amp;cht=qr&amp;chl=https://docs.google.com/presentation/d/12ogwTZkJJ80sfmS8nXjekytAaPgT-9UHGhcFks7hQYg/view",1))</f>
        <v>#REF!</v>
      </c>
      <c r="D93" s="3" t="s">
        <v>160</v>
      </c>
      <c r="E93" s="4" t="str">
        <f t="shared" si="13"/>
        <v>old time photo booth</v>
      </c>
    </row>
    <row r="94" ht="112.5" customHeight="1">
      <c r="A94" s="2" t="s">
        <v>59</v>
      </c>
      <c r="B94" s="2" t="s">
        <v>161</v>
      </c>
      <c r="C94" s="1" t="str">
        <f>HYPERLINK("https://docs.google.com/presentation/d/12ogwTZkJJ80sfmS8nXjekytAaPgT-9UHGhcFks7hQYg/htmlpresent", IMAGE("https://chart.googleapis.com/chart?chs=150x150&amp;cht=qr&amp;chl=https://docs.google.com/presentation/d/12ogwTZkJJ80sfmS8nXjekytAaPgT-9UHGhcFks7hQYg/htmlpresent",1))</f>
        <v>#REF!</v>
      </c>
      <c r="D94" s="3" t="s">
        <v>162</v>
      </c>
      <c r="E94" s="4" t="str">
        <f t="shared" si="13"/>
        <v>old time photo booth</v>
      </c>
    </row>
    <row r="95" ht="112.5" customHeight="1">
      <c r="A95" s="2" t="s">
        <v>47</v>
      </c>
      <c r="B95" s="2" t="s">
        <v>141</v>
      </c>
      <c r="C95" s="1" t="str">
        <f>HYPERLINK("https://docs.google.com/document/d/13ckLCePKJB1JsRi78CZrecW7Rbi_rA1fn8eEYZ7r6eo/edit?usp=sharing", IMAGE("https://chart.googleapis.com/chart?chs=150x150&amp;cht=qr&amp;chl=https://docs.google.com/document/d/13ckLCePKJB1JsRi78CZrecW7Rbi_rA1fn8eEYZ7r6eo/edit?usp=sharing",1))</f>
        <v>#REF!</v>
      </c>
      <c r="D95" s="3" t="s">
        <v>163</v>
      </c>
      <c r="E95" s="4" t="str">
        <f t="shared" ref="E95:E97" si="14">HYPERLINK("https://docs.google.com/document/d/13ckLCePKJB1JsRi78CZrecW7Rbi_rA1fn8eEYZ7r6eo/edit?usp=sharing","photobooths for hire")</f>
        <v>photobooths for hire</v>
      </c>
    </row>
    <row r="96" ht="112.5" customHeight="1">
      <c r="A96" s="2" t="s">
        <v>49</v>
      </c>
      <c r="B96" s="2" t="s">
        <v>164</v>
      </c>
      <c r="C96" s="1" t="str">
        <f>HYPERLINK("https://docs.google.com/document/d/13ckLCePKJB1JsRi78CZrecW7Rbi_rA1fn8eEYZ7r6eo/pub", IMAGE("https://chart.googleapis.com/chart?chs=150x150&amp;cht=qr&amp;chl=https://docs.google.com/document/d/13ckLCePKJB1JsRi78CZrecW7Rbi_rA1fn8eEYZ7r6eo/pub",1))</f>
        <v>#REF!</v>
      </c>
      <c r="D96" s="3" t="s">
        <v>165</v>
      </c>
      <c r="E96" s="4" t="str">
        <f t="shared" si="14"/>
        <v>photobooths for hire</v>
      </c>
    </row>
    <row r="97" ht="112.5" customHeight="1">
      <c r="A97" s="2" t="s">
        <v>51</v>
      </c>
      <c r="B97" s="2" t="s">
        <v>166</v>
      </c>
      <c r="C97" s="1" t="str">
        <f>HYPERLINK("https://docs.google.com/document/d/13ckLCePKJB1JsRi78CZrecW7Rbi_rA1fn8eEYZ7r6eo/view", IMAGE("https://chart.googleapis.com/chart?chs=150x150&amp;cht=qr&amp;chl=https://docs.google.com/document/d/13ckLCePKJB1JsRi78CZrecW7Rbi_rA1fn8eEYZ7r6eo/view",1))</f>
        <v>#REF!</v>
      </c>
      <c r="D97" s="3" t="s">
        <v>167</v>
      </c>
      <c r="E97" s="4" t="str">
        <f t="shared" si="14"/>
        <v>photobooths for hire</v>
      </c>
    </row>
    <row r="98" ht="112.5" customHeight="1">
      <c r="A98" s="2" t="s">
        <v>53</v>
      </c>
      <c r="B98" s="2" t="s">
        <v>141</v>
      </c>
      <c r="C98" s="1" t="str">
        <f>HYPERLINK("https://docs.google.com/presentation/d/1rA3FjNJE0jmi_a5k7oLcWisS7k6cX8ydDVP5gjRevBs/edit?usp=sharing", IMAGE("https://chart.googleapis.com/chart?chs=150x150&amp;cht=qr&amp;chl=https://docs.google.com/presentation/d/1rA3FjNJE0jmi_a5k7oLcWisS7k6cX8ydDVP5gjRevBs/edit?usp=sharing",1))</f>
        <v>#REF!</v>
      </c>
      <c r="D98" s="3" t="s">
        <v>168</v>
      </c>
      <c r="E98" s="4" t="str">
        <f t="shared" ref="E98:E101" si="15">HYPERLINK("https://docs.google.com/presentation/d/1rA3FjNJE0jmi_a5k7oLcWisS7k6cX8ydDVP5gjRevBs/edit?usp=sharing","photobooths for hire")</f>
        <v>photobooths for hire</v>
      </c>
    </row>
    <row r="99" ht="112.5" customHeight="1">
      <c r="A99" s="2" t="s">
        <v>55</v>
      </c>
      <c r="B99" s="2" t="s">
        <v>164</v>
      </c>
      <c r="C99" s="1" t="str">
        <f>HYPERLINK("https://docs.google.com/presentation/d/1rA3FjNJE0jmi_a5k7oLcWisS7k6cX8ydDVP5gjRevBs/pub?start=true&amp;loop=true&amp;delayms=3000", IMAGE("https://chart.googleapis.com/chart?chs=150x150&amp;cht=qr&amp;chl=https://docs.google.com/presentation/d/1rA3FjNJE0jmi_a5k7oLcWisS7k6cX8ydDVP5gjRevBs/pub?start=true&amp;loop=true&amp;delayms=3000",1))</f>
        <v>#REF!</v>
      </c>
      <c r="D99" s="3" t="s">
        <v>169</v>
      </c>
      <c r="E99" s="4" t="str">
        <f t="shared" si="15"/>
        <v>photobooths for hire</v>
      </c>
    </row>
    <row r="100" ht="112.5" customHeight="1">
      <c r="A100" s="2" t="s">
        <v>57</v>
      </c>
      <c r="B100" s="2" t="s">
        <v>166</v>
      </c>
      <c r="C100" s="1" t="str">
        <f>HYPERLINK("https://docs.google.com/presentation/d/1rA3FjNJE0jmi_a5k7oLcWisS7k6cX8ydDVP5gjRevBs/view", IMAGE("https://chart.googleapis.com/chart?chs=150x150&amp;cht=qr&amp;chl=https://docs.google.com/presentation/d/1rA3FjNJE0jmi_a5k7oLcWisS7k6cX8ydDVP5gjRevBs/view",1))</f>
        <v>#REF!</v>
      </c>
      <c r="D100" s="3" t="s">
        <v>170</v>
      </c>
      <c r="E100" s="4" t="str">
        <f t="shared" si="15"/>
        <v>photobooths for hire</v>
      </c>
    </row>
    <row r="101" ht="112.5" customHeight="1">
      <c r="A101" s="2" t="s">
        <v>59</v>
      </c>
      <c r="B101" s="2" t="s">
        <v>171</v>
      </c>
      <c r="C101" s="1" t="str">
        <f>HYPERLINK("https://docs.google.com/presentation/d/1rA3FjNJE0jmi_a5k7oLcWisS7k6cX8ydDVP5gjRevBs/htmlpresent", IMAGE("https://chart.googleapis.com/chart?chs=150x150&amp;cht=qr&amp;chl=https://docs.google.com/presentation/d/1rA3FjNJE0jmi_a5k7oLcWisS7k6cX8ydDVP5gjRevBs/htmlpresent",1))</f>
        <v>#REF!</v>
      </c>
      <c r="D101" s="3" t="s">
        <v>172</v>
      </c>
      <c r="E101" s="4" t="str">
        <f t="shared" si="15"/>
        <v>photobooths for hire</v>
      </c>
    </row>
    <row r="102" ht="112.5" customHeight="1">
      <c r="A102" s="2" t="s">
        <v>131</v>
      </c>
      <c r="B102" s="2" t="s">
        <v>1</v>
      </c>
      <c r="C102" s="1" t="str">
        <f>HYPERLINK("https://sites.google.com/view/lucky-frog-photo-booth-photo/home", IMAGE("https://chart.googleapis.com/chart?chs=150x150&amp;cht=qr&amp;chl=https://sites.google.com/view/lucky-frog-photo-booth-photo/home",1))</f>
        <v>#REF!</v>
      </c>
      <c r="D102" s="3" t="s">
        <v>132</v>
      </c>
      <c r="E102" s="4" t="str">
        <f>HYPERLINK("https://sites.google.com/view/lucky-frog-photo-booth-photo/home","wedding photo booth rental near me")</f>
        <v>wedding photo booth rental near me</v>
      </c>
    </row>
    <row r="103" ht="112.5" customHeight="1">
      <c r="A103" s="2" t="s">
        <v>131</v>
      </c>
      <c r="B103" s="2" t="s">
        <v>1</v>
      </c>
      <c r="C103" s="1" t="str">
        <f>HYPERLINK("https://sites.google.com/view/360videoboothrentallosangeles/home", IMAGE("https://chart.googleapis.com/chart?chs=150x150&amp;cht=qr&amp;chl=https://sites.google.com/view/360videoboothrentallosangeles/home",1))</f>
        <v>#REF!</v>
      </c>
      <c r="D103" s="3" t="s">
        <v>133</v>
      </c>
      <c r="E103" s="4" t="str">
        <f>HYPERLINK("https://sites.google.com/view/360videoboothrentallosangeles/home","wedding photo booth rental near me")</f>
        <v>wedding photo booth rental near me</v>
      </c>
    </row>
    <row r="104" ht="112.5" customHeight="1">
      <c r="A104" s="2" t="s">
        <v>131</v>
      </c>
      <c r="B104" s="2" t="s">
        <v>1</v>
      </c>
      <c r="C104" s="1" t="str">
        <f>HYPERLINK("https://sites.google.com/view/luckyfrogphotoboothrental/home", IMAGE("https://chart.googleapis.com/chart?chs=150x150&amp;cht=qr&amp;chl=https://sites.google.com/view/luckyfrogphotoboothrental/home",1))</f>
        <v>#REF!</v>
      </c>
      <c r="D104" s="3" t="s">
        <v>134</v>
      </c>
      <c r="E104" s="4" t="str">
        <f>HYPERLINK("https://sites.google.com/view/luckyfrogphotoboothrental/home","wedding photo booth rental near me")</f>
        <v>wedding photo booth rental near me</v>
      </c>
    </row>
    <row r="105" ht="112.5" customHeight="1">
      <c r="A105" s="2" t="s">
        <v>131</v>
      </c>
      <c r="B105" s="2" t="s">
        <v>1</v>
      </c>
      <c r="C105" s="1" t="str">
        <f>HYPERLINK("https://sites.google.com/view/glamboothmissionviejo/home", IMAGE("https://chart.googleapis.com/chart?chs=150x150&amp;cht=qr&amp;chl=https://sites.google.com/view/glamboothmissionviejo/home",1))</f>
        <v>#REF!</v>
      </c>
      <c r="D105" s="3" t="s">
        <v>135</v>
      </c>
      <c r="E105" s="4" t="str">
        <f>HYPERLINK("https://sites.google.com/view/glamboothmissionviejo/home","wedding photo booth rental near me")</f>
        <v>wedding photo booth rental near me</v>
      </c>
    </row>
    <row r="106" ht="112.5" customHeight="1">
      <c r="A106" s="2" t="s">
        <v>131</v>
      </c>
      <c r="B106" s="2" t="s">
        <v>1</v>
      </c>
      <c r="C106" s="1" t="str">
        <f>HYPERLINK("https://sites.google.com/view/vogue-booth-costa-mesa/home", IMAGE("https://chart.googleapis.com/chart?chs=150x150&amp;cht=qr&amp;chl=https://sites.google.com/view/vogue-booth-costa-mesa/home",1))</f>
        <v>#REF!</v>
      </c>
      <c r="D106" s="3" t="s">
        <v>136</v>
      </c>
      <c r="E106" s="4" t="str">
        <f>HYPERLINK("https://sites.google.com/view/vogue-booth-costa-mesa/home","wedding photo booth rental near me")</f>
        <v>wedding photo booth rental near me</v>
      </c>
    </row>
    <row r="107" ht="112.5" customHeight="1">
      <c r="A107" s="2" t="s">
        <v>19</v>
      </c>
      <c r="B107" s="2" t="s">
        <v>173</v>
      </c>
      <c r="C107" s="1" t="str">
        <f>HYPERLINK("https://drive.google.com/file/d/1QfBrkldm6oUyzNYyDmvS1UIuteIhCbuU/view?usp=sharing", IMAGE("https://chart.googleapis.com/chart?chs=150x150&amp;cht=qr&amp;chl=https://drive.google.com/file/d/1QfBrkldm6oUyzNYyDmvS1UIuteIhCbuU/view?usp=sharing",1))</f>
        <v>#REF!</v>
      </c>
      <c r="D107" s="3" t="s">
        <v>174</v>
      </c>
      <c r="E107" s="4" t="str">
        <f>HYPERLINK("https://drive.google.com/file/d/1QfBrkldm6oUyzNYyDmvS1UIuteIhCbuU/view?usp=sharing","photo booth kardashians use")</f>
        <v>photo booth kardashians use</v>
      </c>
    </row>
    <row r="108" ht="112.5" customHeight="1">
      <c r="A108" s="2" t="s">
        <v>19</v>
      </c>
      <c r="B108" s="2" t="s">
        <v>175</v>
      </c>
      <c r="C108" s="1" t="str">
        <f>HYPERLINK("https://drive.google.com/file/d/1qfqORbjLPCXgV1e5Cyyg664dsjDC6-sp/view?usp=sharing", IMAGE("https://chart.googleapis.com/chart?chs=150x150&amp;cht=qr&amp;chl=https://drive.google.com/file/d/1qfqORbjLPCXgV1e5Cyyg664dsjDC6-sp/view?usp=sharing",1))</f>
        <v>#REF!</v>
      </c>
      <c r="D108" s="3" t="s">
        <v>176</v>
      </c>
      <c r="E108" s="4" t="str">
        <f>HYPERLINK("https://drive.google.com/file/d/1qfqORbjLPCXgV1e5Cyyg664dsjDC6-sp/view?usp=sharing","party photo booth prices")</f>
        <v>party photo booth prices</v>
      </c>
    </row>
    <row r="109" ht="112.5" customHeight="1">
      <c r="A109" s="2" t="s">
        <v>19</v>
      </c>
      <c r="B109" s="2" t="s">
        <v>177</v>
      </c>
      <c r="C109" s="1" t="str">
        <f>HYPERLINK("https://drive.google.com/file/d/1JI4OxF6iaJksk5ykGtl_tTyoZ4H3dcmr/view?usp=sharing", IMAGE("https://chart.googleapis.com/chart?chs=150x150&amp;cht=qr&amp;chl=https://drive.google.com/file/d/1JI4OxF6iaJksk5ykGtl_tTyoZ4H3dcmr/view?usp=sharing",1))</f>
        <v>#REF!</v>
      </c>
      <c r="D109" s="3" t="s">
        <v>178</v>
      </c>
      <c r="E109" s="4" t="str">
        <f>HYPERLINK("https://drive.google.com/file/d/1JI4OxF6iaJksk5ykGtl_tTyoZ4H3dcmr/view?usp=sharing","green screen photo booth rental")</f>
        <v>green screen photo booth rental</v>
      </c>
    </row>
    <row r="110" ht="112.5" customHeight="1">
      <c r="A110" s="2" t="s">
        <v>47</v>
      </c>
      <c r="B110" s="2" t="s">
        <v>173</v>
      </c>
      <c r="C110" s="1" t="str">
        <f>HYPERLINK("https://docs.google.com/document/d/1FSTbkn2GWxYicc3AfUWJiPHtpn2qnpUb2ImMMWuubxY/edit?usp=sharing", IMAGE("https://chart.googleapis.com/chart?chs=150x150&amp;cht=qr&amp;chl=https://docs.google.com/document/d/1FSTbkn2GWxYicc3AfUWJiPHtpn2qnpUb2ImMMWuubxY/edit?usp=sharing",1))</f>
        <v>#REF!</v>
      </c>
      <c r="D110" s="3" t="s">
        <v>179</v>
      </c>
      <c r="E110" s="4" t="str">
        <f t="shared" ref="E110:E112" si="16">HYPERLINK("https://docs.google.com/document/d/1FSTbkn2GWxYicc3AfUWJiPHtpn2qnpUb2ImMMWuubxY/edit?usp=sharing","photo booth kardashians use")</f>
        <v>photo booth kardashians use</v>
      </c>
    </row>
    <row r="111" ht="112.5" customHeight="1">
      <c r="A111" s="2" t="s">
        <v>49</v>
      </c>
      <c r="B111" s="2" t="s">
        <v>180</v>
      </c>
      <c r="C111" s="1" t="str">
        <f>HYPERLINK("https://docs.google.com/document/d/1FSTbkn2GWxYicc3AfUWJiPHtpn2qnpUb2ImMMWuubxY/pub", IMAGE("https://chart.googleapis.com/chart?chs=150x150&amp;cht=qr&amp;chl=https://docs.google.com/document/d/1FSTbkn2GWxYicc3AfUWJiPHtpn2qnpUb2ImMMWuubxY/pub",1))</f>
        <v>#REF!</v>
      </c>
      <c r="D111" s="3" t="s">
        <v>181</v>
      </c>
      <c r="E111" s="4" t="str">
        <f t="shared" si="16"/>
        <v>photo booth kardashians use</v>
      </c>
    </row>
    <row r="112" ht="112.5" customHeight="1">
      <c r="A112" s="2" t="s">
        <v>51</v>
      </c>
      <c r="B112" s="2" t="s">
        <v>182</v>
      </c>
      <c r="C112" s="1" t="str">
        <f>HYPERLINK("https://docs.google.com/document/d/1FSTbkn2GWxYicc3AfUWJiPHtpn2qnpUb2ImMMWuubxY/view", IMAGE("https://chart.googleapis.com/chart?chs=150x150&amp;cht=qr&amp;chl=https://docs.google.com/document/d/1FSTbkn2GWxYicc3AfUWJiPHtpn2qnpUb2ImMMWuubxY/view",1))</f>
        <v>#REF!</v>
      </c>
      <c r="D112" s="3" t="s">
        <v>183</v>
      </c>
      <c r="E112" s="4" t="str">
        <f t="shared" si="16"/>
        <v>photo booth kardashians use</v>
      </c>
    </row>
    <row r="113" ht="112.5" customHeight="1">
      <c r="A113" s="2" t="s">
        <v>53</v>
      </c>
      <c r="B113" s="2" t="s">
        <v>173</v>
      </c>
      <c r="C113" s="1" t="str">
        <f>HYPERLINK("https://docs.google.com/presentation/d/1NQfQeWV6Kn-U6XmFA_KCozQMODAcuwcx-bvqT1_e718/edit?usp=sharing", IMAGE("https://chart.googleapis.com/chart?chs=150x150&amp;cht=qr&amp;chl=https://docs.google.com/presentation/d/1NQfQeWV6Kn-U6XmFA_KCozQMODAcuwcx-bvqT1_e718/edit?usp=sharing",1))</f>
        <v>#REF!</v>
      </c>
      <c r="D113" s="3" t="s">
        <v>184</v>
      </c>
      <c r="E113" s="4" t="str">
        <f t="shared" ref="E113:E116" si="17">HYPERLINK("https://docs.google.com/presentation/d/1NQfQeWV6Kn-U6XmFA_KCozQMODAcuwcx-bvqT1_e718/edit?usp=sharing","photo booth kardashians use")</f>
        <v>photo booth kardashians use</v>
      </c>
    </row>
    <row r="114" ht="112.5" customHeight="1">
      <c r="A114" s="2" t="s">
        <v>55</v>
      </c>
      <c r="B114" s="2" t="s">
        <v>180</v>
      </c>
      <c r="C114" s="1" t="str">
        <f>HYPERLINK("https://docs.google.com/presentation/d/1NQfQeWV6Kn-U6XmFA_KCozQMODAcuwcx-bvqT1_e718/pub?start=true&amp;loop=true&amp;delayms=3000", IMAGE("https://chart.googleapis.com/chart?chs=150x150&amp;cht=qr&amp;chl=https://docs.google.com/presentation/d/1NQfQeWV6Kn-U6XmFA_KCozQMODAcuwcx-bvqT1_e718/pub?start=true&amp;loop=true&amp;delayms=3000",1))</f>
        <v>#REF!</v>
      </c>
      <c r="D114" s="3" t="s">
        <v>185</v>
      </c>
      <c r="E114" s="4" t="str">
        <f t="shared" si="17"/>
        <v>photo booth kardashians use</v>
      </c>
    </row>
    <row r="115" ht="112.5" customHeight="1">
      <c r="A115" s="2" t="s">
        <v>57</v>
      </c>
      <c r="B115" s="2" t="s">
        <v>182</v>
      </c>
      <c r="C115" s="1" t="str">
        <f>HYPERLINK("https://docs.google.com/presentation/d/1NQfQeWV6Kn-U6XmFA_KCozQMODAcuwcx-bvqT1_e718/view", IMAGE("https://chart.googleapis.com/chart?chs=150x150&amp;cht=qr&amp;chl=https://docs.google.com/presentation/d/1NQfQeWV6Kn-U6XmFA_KCozQMODAcuwcx-bvqT1_e718/view",1))</f>
        <v>#REF!</v>
      </c>
      <c r="D115" s="3" t="s">
        <v>186</v>
      </c>
      <c r="E115" s="4" t="str">
        <f t="shared" si="17"/>
        <v>photo booth kardashians use</v>
      </c>
    </row>
    <row r="116" ht="112.5" customHeight="1">
      <c r="A116" s="2" t="s">
        <v>59</v>
      </c>
      <c r="B116" s="2" t="s">
        <v>187</v>
      </c>
      <c r="C116" s="1" t="str">
        <f>HYPERLINK("https://docs.google.com/presentation/d/1NQfQeWV6Kn-U6XmFA_KCozQMODAcuwcx-bvqT1_e718/htmlpresent", IMAGE("https://chart.googleapis.com/chart?chs=150x150&amp;cht=qr&amp;chl=https://docs.google.com/presentation/d/1NQfQeWV6Kn-U6XmFA_KCozQMODAcuwcx-bvqT1_e718/htmlpresent",1))</f>
        <v>#REF!</v>
      </c>
      <c r="D116" s="3" t="s">
        <v>188</v>
      </c>
      <c r="E116" s="4" t="str">
        <f t="shared" si="17"/>
        <v>photo booth kardashians use</v>
      </c>
    </row>
    <row r="117" ht="112.5" customHeight="1">
      <c r="A117" s="2" t="s">
        <v>47</v>
      </c>
      <c r="B117" s="2" t="s">
        <v>175</v>
      </c>
      <c r="C117" s="1" t="str">
        <f>HYPERLINK("https://docs.google.com/document/d/1H3ufksa1vnfvqe5adG8zffxG9fFxCcrRwS2lKO7eYmU/edit?usp=sharing", IMAGE("https://chart.googleapis.com/chart?chs=150x150&amp;cht=qr&amp;chl=https://docs.google.com/document/d/1H3ufksa1vnfvqe5adG8zffxG9fFxCcrRwS2lKO7eYmU/edit?usp=sharing",1))</f>
        <v>#REF!</v>
      </c>
      <c r="D117" s="3" t="s">
        <v>189</v>
      </c>
      <c r="E117" s="4" t="str">
        <f t="shared" ref="E117:E119" si="18">HYPERLINK("https://docs.google.com/document/d/1H3ufksa1vnfvqe5adG8zffxG9fFxCcrRwS2lKO7eYmU/edit?usp=sharing","party photo booth prices")</f>
        <v>party photo booth prices</v>
      </c>
    </row>
    <row r="118" ht="112.5" customHeight="1">
      <c r="A118" s="2" t="s">
        <v>49</v>
      </c>
      <c r="B118" s="2" t="s">
        <v>190</v>
      </c>
      <c r="C118" s="1" t="str">
        <f>HYPERLINK("https://docs.google.com/document/d/1H3ufksa1vnfvqe5adG8zffxG9fFxCcrRwS2lKO7eYmU/pub", IMAGE("https://chart.googleapis.com/chart?chs=150x150&amp;cht=qr&amp;chl=https://docs.google.com/document/d/1H3ufksa1vnfvqe5adG8zffxG9fFxCcrRwS2lKO7eYmU/pub",1))</f>
        <v>#REF!</v>
      </c>
      <c r="D118" s="3" t="s">
        <v>191</v>
      </c>
      <c r="E118" s="4" t="str">
        <f t="shared" si="18"/>
        <v>party photo booth prices</v>
      </c>
    </row>
    <row r="119" ht="112.5" customHeight="1">
      <c r="A119" s="2" t="s">
        <v>51</v>
      </c>
      <c r="B119" s="2" t="s">
        <v>192</v>
      </c>
      <c r="C119" s="1" t="str">
        <f>HYPERLINK("https://docs.google.com/document/d/1H3ufksa1vnfvqe5adG8zffxG9fFxCcrRwS2lKO7eYmU/view", IMAGE("https://chart.googleapis.com/chart?chs=150x150&amp;cht=qr&amp;chl=https://docs.google.com/document/d/1H3ufksa1vnfvqe5adG8zffxG9fFxCcrRwS2lKO7eYmU/view",1))</f>
        <v>#REF!</v>
      </c>
      <c r="D119" s="3" t="s">
        <v>193</v>
      </c>
      <c r="E119" s="4" t="str">
        <f t="shared" si="18"/>
        <v>party photo booth prices</v>
      </c>
    </row>
    <row r="120" ht="112.5" customHeight="1">
      <c r="A120" s="2" t="s">
        <v>53</v>
      </c>
      <c r="B120" s="2" t="s">
        <v>175</v>
      </c>
      <c r="C120" s="1" t="str">
        <f>HYPERLINK("https://docs.google.com/presentation/d/1o4U_H3emV_9zUliLw89OHh4N2k2Kp6DeQelLwjlElhE/edit?usp=sharing", IMAGE("https://chart.googleapis.com/chart?chs=150x150&amp;cht=qr&amp;chl=https://docs.google.com/presentation/d/1o4U_H3emV_9zUliLw89OHh4N2k2Kp6DeQelLwjlElhE/edit?usp=sharing",1))</f>
        <v>#REF!</v>
      </c>
      <c r="D120" s="3" t="s">
        <v>194</v>
      </c>
      <c r="E120" s="4" t="str">
        <f t="shared" ref="E120:E123" si="19">HYPERLINK("https://docs.google.com/presentation/d/1o4U_H3emV_9zUliLw89OHh4N2k2Kp6DeQelLwjlElhE/edit?usp=sharing","party photo booth prices")</f>
        <v>party photo booth prices</v>
      </c>
    </row>
    <row r="121" ht="112.5" customHeight="1">
      <c r="A121" s="2" t="s">
        <v>55</v>
      </c>
      <c r="B121" s="2" t="s">
        <v>190</v>
      </c>
      <c r="C121" s="1" t="str">
        <f>HYPERLINK("https://docs.google.com/presentation/d/1o4U_H3emV_9zUliLw89OHh4N2k2Kp6DeQelLwjlElhE/pub?start=true&amp;loop=true&amp;delayms=3000", IMAGE("https://chart.googleapis.com/chart?chs=150x150&amp;cht=qr&amp;chl=https://docs.google.com/presentation/d/1o4U_H3emV_9zUliLw89OHh4N2k2Kp6DeQelLwjlElhE/pub?start=true&amp;loop=true&amp;delayms=3000",1))</f>
        <v>#REF!</v>
      </c>
      <c r="D121" s="3" t="s">
        <v>195</v>
      </c>
      <c r="E121" s="4" t="str">
        <f t="shared" si="19"/>
        <v>party photo booth prices</v>
      </c>
    </row>
    <row r="122" ht="112.5" customHeight="1">
      <c r="A122" s="2" t="s">
        <v>57</v>
      </c>
      <c r="B122" s="2" t="s">
        <v>192</v>
      </c>
      <c r="C122" s="1" t="str">
        <f>HYPERLINK("https://docs.google.com/presentation/d/1o4U_H3emV_9zUliLw89OHh4N2k2Kp6DeQelLwjlElhE/view", IMAGE("https://chart.googleapis.com/chart?chs=150x150&amp;cht=qr&amp;chl=https://docs.google.com/presentation/d/1o4U_H3emV_9zUliLw89OHh4N2k2Kp6DeQelLwjlElhE/view",1))</f>
        <v>#REF!</v>
      </c>
      <c r="D122" s="3" t="s">
        <v>196</v>
      </c>
      <c r="E122" s="4" t="str">
        <f t="shared" si="19"/>
        <v>party photo booth prices</v>
      </c>
    </row>
    <row r="123" ht="112.5" customHeight="1">
      <c r="A123" s="2" t="s">
        <v>59</v>
      </c>
      <c r="B123" s="2" t="s">
        <v>197</v>
      </c>
      <c r="C123" s="1" t="str">
        <f>HYPERLINK("https://docs.google.com/presentation/d/1o4U_H3emV_9zUliLw89OHh4N2k2Kp6DeQelLwjlElhE/htmlpresent", IMAGE("https://chart.googleapis.com/chart?chs=150x150&amp;cht=qr&amp;chl=https://docs.google.com/presentation/d/1o4U_H3emV_9zUliLw89OHh4N2k2Kp6DeQelLwjlElhE/htmlpresent",1))</f>
        <v>#REF!</v>
      </c>
      <c r="D123" s="3" t="s">
        <v>198</v>
      </c>
      <c r="E123" s="4" t="str">
        <f t="shared" si="19"/>
        <v>party photo booth prices</v>
      </c>
    </row>
    <row r="124" ht="112.5" customHeight="1">
      <c r="A124" s="2" t="s">
        <v>47</v>
      </c>
      <c r="B124" s="2" t="s">
        <v>177</v>
      </c>
      <c r="C124" s="1" t="str">
        <f>HYPERLINK("https://docs.google.com/document/d/1cPKYI0jBcr1KKjV-tWFm62suw3UQGf-QSDUy2xSU9sY/edit?usp=sharing", IMAGE("https://chart.googleapis.com/chart?chs=150x150&amp;cht=qr&amp;chl=https://docs.google.com/document/d/1cPKYI0jBcr1KKjV-tWFm62suw3UQGf-QSDUy2xSU9sY/edit?usp=sharing",1))</f>
        <v>#REF!</v>
      </c>
      <c r="D124" s="3" t="s">
        <v>199</v>
      </c>
      <c r="E124" s="4" t="str">
        <f t="shared" ref="E124:E126" si="20">HYPERLINK("https://docs.google.com/document/d/1cPKYI0jBcr1KKjV-tWFm62suw3UQGf-QSDUy2xSU9sY/edit?usp=sharing","green screen photo booth rental")</f>
        <v>green screen photo booth rental</v>
      </c>
    </row>
    <row r="125" ht="112.5" customHeight="1">
      <c r="A125" s="2" t="s">
        <v>49</v>
      </c>
      <c r="B125" s="2" t="s">
        <v>200</v>
      </c>
      <c r="C125" s="1" t="str">
        <f>HYPERLINK("https://docs.google.com/document/d/1cPKYI0jBcr1KKjV-tWFm62suw3UQGf-QSDUy2xSU9sY/pub", IMAGE("https://chart.googleapis.com/chart?chs=150x150&amp;cht=qr&amp;chl=https://docs.google.com/document/d/1cPKYI0jBcr1KKjV-tWFm62suw3UQGf-QSDUy2xSU9sY/pub",1))</f>
        <v>#REF!</v>
      </c>
      <c r="D125" s="3" t="s">
        <v>201</v>
      </c>
      <c r="E125" s="4" t="str">
        <f t="shared" si="20"/>
        <v>green screen photo booth rental</v>
      </c>
    </row>
    <row r="126" ht="112.5" customHeight="1">
      <c r="A126" s="2" t="s">
        <v>51</v>
      </c>
      <c r="B126" s="2" t="s">
        <v>202</v>
      </c>
      <c r="C126" s="1" t="str">
        <f>HYPERLINK("https://docs.google.com/document/d/1cPKYI0jBcr1KKjV-tWFm62suw3UQGf-QSDUy2xSU9sY/view", IMAGE("https://chart.googleapis.com/chart?chs=150x150&amp;cht=qr&amp;chl=https://docs.google.com/document/d/1cPKYI0jBcr1KKjV-tWFm62suw3UQGf-QSDUy2xSU9sY/view",1))</f>
        <v>#REF!</v>
      </c>
      <c r="D126" s="3" t="s">
        <v>203</v>
      </c>
      <c r="E126" s="4" t="str">
        <f t="shared" si="20"/>
        <v>green screen photo booth rental</v>
      </c>
    </row>
    <row r="127" ht="112.5" customHeight="1">
      <c r="A127" s="2" t="s">
        <v>53</v>
      </c>
      <c r="B127" s="2" t="s">
        <v>177</v>
      </c>
      <c r="C127" s="1" t="str">
        <f>HYPERLINK("https://docs.google.com/presentation/d/1A1Vmzz2iXYK6gSHRrMnwwv5EU5K7ywhoGecoZ_bZmSc/edit?usp=sharing", IMAGE("https://chart.googleapis.com/chart?chs=150x150&amp;cht=qr&amp;chl=https://docs.google.com/presentation/d/1A1Vmzz2iXYK6gSHRrMnwwv5EU5K7ywhoGecoZ_bZmSc/edit?usp=sharing",1))</f>
        <v>#REF!</v>
      </c>
      <c r="D127" s="3" t="s">
        <v>204</v>
      </c>
      <c r="E127" s="4" t="str">
        <f t="shared" ref="E127:E130" si="21">HYPERLINK("https://docs.google.com/presentation/d/1A1Vmzz2iXYK6gSHRrMnwwv5EU5K7ywhoGecoZ_bZmSc/edit?usp=sharing","green screen photo booth rental")</f>
        <v>green screen photo booth rental</v>
      </c>
    </row>
    <row r="128" ht="112.5" customHeight="1">
      <c r="A128" s="2" t="s">
        <v>55</v>
      </c>
      <c r="B128" s="2" t="s">
        <v>200</v>
      </c>
      <c r="C128" s="1" t="str">
        <f>HYPERLINK("https://docs.google.com/presentation/d/1A1Vmzz2iXYK6gSHRrMnwwv5EU5K7ywhoGecoZ_bZmSc/pub?start=true&amp;loop=true&amp;delayms=3000", IMAGE("https://chart.googleapis.com/chart?chs=150x150&amp;cht=qr&amp;chl=https://docs.google.com/presentation/d/1A1Vmzz2iXYK6gSHRrMnwwv5EU5K7ywhoGecoZ_bZmSc/pub?start=true&amp;loop=true&amp;delayms=3000",1))</f>
        <v>#REF!</v>
      </c>
      <c r="D128" s="3" t="s">
        <v>205</v>
      </c>
      <c r="E128" s="4" t="str">
        <f t="shared" si="21"/>
        <v>green screen photo booth rental</v>
      </c>
    </row>
    <row r="129" ht="112.5" customHeight="1">
      <c r="A129" s="2" t="s">
        <v>57</v>
      </c>
      <c r="B129" s="2" t="s">
        <v>202</v>
      </c>
      <c r="C129" s="1" t="str">
        <f>HYPERLINK("https://docs.google.com/presentation/d/1A1Vmzz2iXYK6gSHRrMnwwv5EU5K7ywhoGecoZ_bZmSc/view", IMAGE("https://chart.googleapis.com/chart?chs=150x150&amp;cht=qr&amp;chl=https://docs.google.com/presentation/d/1A1Vmzz2iXYK6gSHRrMnwwv5EU5K7ywhoGecoZ_bZmSc/view",1))</f>
        <v>#REF!</v>
      </c>
      <c r="D129" s="3" t="s">
        <v>206</v>
      </c>
      <c r="E129" s="4" t="str">
        <f t="shared" si="21"/>
        <v>green screen photo booth rental</v>
      </c>
    </row>
    <row r="130" ht="112.5" customHeight="1">
      <c r="A130" s="2" t="s">
        <v>59</v>
      </c>
      <c r="B130" s="2" t="s">
        <v>207</v>
      </c>
      <c r="C130" s="1" t="str">
        <f>HYPERLINK("https://docs.google.com/presentation/d/1A1Vmzz2iXYK6gSHRrMnwwv5EU5K7ywhoGecoZ_bZmSc/htmlpresent", IMAGE("https://chart.googleapis.com/chart?chs=150x150&amp;cht=qr&amp;chl=https://docs.google.com/presentation/d/1A1Vmzz2iXYK6gSHRrMnwwv5EU5K7ywhoGecoZ_bZmSc/htmlpresent",1))</f>
        <v>#REF!</v>
      </c>
      <c r="D130" s="3" t="s">
        <v>208</v>
      </c>
      <c r="E130" s="4" t="str">
        <f t="shared" si="21"/>
        <v>green screen photo booth rental</v>
      </c>
    </row>
    <row r="131" ht="112.5" customHeight="1">
      <c r="A131" s="2" t="s">
        <v>131</v>
      </c>
      <c r="B131" s="2" t="s">
        <v>1</v>
      </c>
      <c r="C131" s="1" t="str">
        <f>HYPERLINK("https://sites.google.com/view/lucky-frog-photo-booth-photo/home", IMAGE("https://chart.googleapis.com/chart?chs=150x150&amp;cht=qr&amp;chl=https://sites.google.com/view/lucky-frog-photo-booth-photo/home",1))</f>
        <v>#REF!</v>
      </c>
      <c r="D131" s="3" t="s">
        <v>132</v>
      </c>
      <c r="E131" s="4" t="str">
        <f>HYPERLINK("https://sites.google.com/view/lucky-frog-photo-booth-photo/home","wedding photo booth rental near me")</f>
        <v>wedding photo booth rental near me</v>
      </c>
    </row>
    <row r="132" ht="112.5" customHeight="1">
      <c r="A132" s="2" t="s">
        <v>131</v>
      </c>
      <c r="B132" s="2" t="s">
        <v>1</v>
      </c>
      <c r="C132" s="1" t="str">
        <f>HYPERLINK("https://sites.google.com/view/360videoboothrentallosangeles/home", IMAGE("https://chart.googleapis.com/chart?chs=150x150&amp;cht=qr&amp;chl=https://sites.google.com/view/360videoboothrentallosangeles/home",1))</f>
        <v>#REF!</v>
      </c>
      <c r="D132" s="3" t="s">
        <v>133</v>
      </c>
      <c r="E132" s="4" t="str">
        <f>HYPERLINK("https://sites.google.com/view/360videoboothrentallosangeles/home","wedding photo booth rental near me")</f>
        <v>wedding photo booth rental near me</v>
      </c>
    </row>
    <row r="133" ht="112.5" customHeight="1">
      <c r="A133" s="2" t="s">
        <v>131</v>
      </c>
      <c r="B133" s="2" t="s">
        <v>1</v>
      </c>
      <c r="C133" s="1" t="str">
        <f>HYPERLINK("https://sites.google.com/view/luckyfrogphotoboothrental/home", IMAGE("https://chart.googleapis.com/chart?chs=150x150&amp;cht=qr&amp;chl=https://sites.google.com/view/luckyfrogphotoboothrental/home",1))</f>
        <v>#REF!</v>
      </c>
      <c r="D133" s="3" t="s">
        <v>134</v>
      </c>
      <c r="E133" s="4" t="str">
        <f>HYPERLINK("https://sites.google.com/view/luckyfrogphotoboothrental/home","wedding photo booth rental near me")</f>
        <v>wedding photo booth rental near me</v>
      </c>
    </row>
    <row r="134" ht="112.5" customHeight="1">
      <c r="A134" s="2" t="s">
        <v>131</v>
      </c>
      <c r="B134" s="2" t="s">
        <v>1</v>
      </c>
      <c r="C134" s="1" t="str">
        <f>HYPERLINK("https://sites.google.com/view/glamboothmissionviejo/home", IMAGE("https://chart.googleapis.com/chart?chs=150x150&amp;cht=qr&amp;chl=https://sites.google.com/view/glamboothmissionviejo/home",1))</f>
        <v>#REF!</v>
      </c>
      <c r="D134" s="3" t="s">
        <v>135</v>
      </c>
      <c r="E134" s="4" t="str">
        <f>HYPERLINK("https://sites.google.com/view/glamboothmissionviejo/home","wedding photo booth rental near me")</f>
        <v>wedding photo booth rental near me</v>
      </c>
    </row>
    <row r="135" ht="112.5" customHeight="1">
      <c r="A135" s="2" t="s">
        <v>131</v>
      </c>
      <c r="B135" s="2" t="s">
        <v>1</v>
      </c>
      <c r="C135" s="1" t="str">
        <f>HYPERLINK("https://sites.google.com/view/vogue-booth-costa-mesa/home", IMAGE("https://chart.googleapis.com/chart?chs=150x150&amp;cht=qr&amp;chl=https://sites.google.com/view/vogue-booth-costa-mesa/home",1))</f>
        <v>#REF!</v>
      </c>
      <c r="D135" s="3" t="s">
        <v>136</v>
      </c>
      <c r="E135" s="4" t="str">
        <f>HYPERLINK("https://sites.google.com/view/vogue-booth-costa-mesa/home","wedding photo booth rental near me")</f>
        <v>wedding photo booth rental near me</v>
      </c>
    </row>
    <row r="136" ht="112.5" customHeight="1">
      <c r="A136" s="2" t="s">
        <v>19</v>
      </c>
      <c r="B136" s="2" t="s">
        <v>209</v>
      </c>
      <c r="C136" s="1" t="str">
        <f>HYPERLINK("https://drive.google.com/file/d/1v0jWh9vGUjN8_DpToCicpEXPoUxy6Om5/view?usp=sharing", IMAGE("https://chart.googleapis.com/chart?chs=150x150&amp;cht=qr&amp;chl=https://drive.google.com/file/d/1v0jWh9vGUjN8_DpToCicpEXPoUxy6Om5/view?usp=sharing",1))</f>
        <v>#REF!</v>
      </c>
      <c r="D136" s="3" t="s">
        <v>210</v>
      </c>
      <c r="E136" s="4" t="str">
        <f>HYPERLINK("https://drive.google.com/file/d/1v0jWh9vGUjN8_DpToCicpEXPoUxy6Om5/view?usp=sharing","photo booth services near me")</f>
        <v>photo booth services near me</v>
      </c>
    </row>
    <row r="137" ht="112.5" customHeight="1">
      <c r="A137" s="2" t="s">
        <v>19</v>
      </c>
      <c r="B137" s="2" t="s">
        <v>211</v>
      </c>
      <c r="C137" s="1" t="str">
        <f>HYPERLINK("https://drive.google.com/file/d/15ZjBkGYqRvEq9KMRxHcE-SqLP2REBRmS/view?usp=sharing", IMAGE("https://chart.googleapis.com/chart?chs=150x150&amp;cht=qr&amp;chl=https://drive.google.com/file/d/15ZjBkGYqRvEq9KMRxHcE-SqLP2REBRmS/view?usp=sharing",1))</f>
        <v>#REF!</v>
      </c>
      <c r="D137" s="3" t="s">
        <v>212</v>
      </c>
      <c r="E137" s="4" t="str">
        <f>HYPERLINK("https://drive.google.com/file/d/15ZjBkGYqRvEq9KMRxHcE-SqLP2REBRmS/view?usp=sharing","self service photo booth near me")</f>
        <v>self service photo booth near me</v>
      </c>
    </row>
    <row r="138" ht="112.5" customHeight="1">
      <c r="A138" s="2" t="s">
        <v>19</v>
      </c>
      <c r="B138" s="2" t="s">
        <v>213</v>
      </c>
      <c r="C138" s="1" t="str">
        <f>HYPERLINK("https://drive.google.com/file/d/1E_nOuyCsC1GarzqSTt240c6957lvYyfO/view?usp=sharing", IMAGE("https://chart.googleapis.com/chart?chs=150x150&amp;cht=qr&amp;chl=https://drive.google.com/file/d/1E_nOuyCsC1GarzqSTt240c6957lvYyfO/view?usp=sharing",1))</f>
        <v>#REF!</v>
      </c>
      <c r="D138" s="3" t="s">
        <v>214</v>
      </c>
      <c r="E138" s="4" t="str">
        <f>HYPERLINK("https://drive.google.com/file/d/1E_nOuyCsC1GarzqSTt240c6957lvYyfO/view?usp=sharing","ipad photo booth rental")</f>
        <v>ipad photo booth rental</v>
      </c>
    </row>
    <row r="139" ht="112.5" customHeight="1">
      <c r="A139" s="2" t="s">
        <v>47</v>
      </c>
      <c r="B139" s="2" t="s">
        <v>209</v>
      </c>
      <c r="C139" s="1" t="str">
        <f>HYPERLINK("https://docs.google.com/document/d/1e2Ir5TnKu7Be2O8VU3zys8wjGpgl4voBPpF6RLFp06A/edit?usp=sharing", IMAGE("https://chart.googleapis.com/chart?chs=150x150&amp;cht=qr&amp;chl=https://docs.google.com/document/d/1e2Ir5TnKu7Be2O8VU3zys8wjGpgl4voBPpF6RLFp06A/edit?usp=sharing",1))</f>
        <v>#REF!</v>
      </c>
      <c r="D139" s="3" t="s">
        <v>215</v>
      </c>
      <c r="E139" s="4" t="str">
        <f t="shared" ref="E139:E141" si="22">HYPERLINK("https://docs.google.com/document/d/1e2Ir5TnKu7Be2O8VU3zys8wjGpgl4voBPpF6RLFp06A/edit?usp=sharing","photo booth services near me")</f>
        <v>photo booth services near me</v>
      </c>
    </row>
    <row r="140" ht="112.5" customHeight="1">
      <c r="A140" s="2" t="s">
        <v>49</v>
      </c>
      <c r="B140" s="2" t="s">
        <v>216</v>
      </c>
      <c r="C140" s="1" t="str">
        <f>HYPERLINK("https://docs.google.com/document/d/1e2Ir5TnKu7Be2O8VU3zys8wjGpgl4voBPpF6RLFp06A/pub", IMAGE("https://chart.googleapis.com/chart?chs=150x150&amp;cht=qr&amp;chl=https://docs.google.com/document/d/1e2Ir5TnKu7Be2O8VU3zys8wjGpgl4voBPpF6RLFp06A/pub",1))</f>
        <v>#REF!</v>
      </c>
      <c r="D140" s="3" t="s">
        <v>217</v>
      </c>
      <c r="E140" s="4" t="str">
        <f t="shared" si="22"/>
        <v>photo booth services near me</v>
      </c>
    </row>
    <row r="141" ht="112.5" customHeight="1">
      <c r="A141" s="2" t="s">
        <v>51</v>
      </c>
      <c r="B141" s="2" t="s">
        <v>218</v>
      </c>
      <c r="C141" s="1" t="str">
        <f>HYPERLINK("https://docs.google.com/document/d/1e2Ir5TnKu7Be2O8VU3zys8wjGpgl4voBPpF6RLFp06A/view", IMAGE("https://chart.googleapis.com/chart?chs=150x150&amp;cht=qr&amp;chl=https://docs.google.com/document/d/1e2Ir5TnKu7Be2O8VU3zys8wjGpgl4voBPpF6RLFp06A/view",1))</f>
        <v>#REF!</v>
      </c>
      <c r="D141" s="3" t="s">
        <v>219</v>
      </c>
      <c r="E141" s="4" t="str">
        <f t="shared" si="22"/>
        <v>photo booth services near me</v>
      </c>
    </row>
    <row r="142" ht="112.5" customHeight="1">
      <c r="A142" s="2" t="s">
        <v>53</v>
      </c>
      <c r="B142" s="2" t="s">
        <v>209</v>
      </c>
      <c r="C142" s="1" t="str">
        <f>HYPERLINK("https://docs.google.com/presentation/d/13IMTvMMiZmltHejYBFmPH9lzQv89RDja8EPWotbC7yg/edit?usp=sharing", IMAGE("https://chart.googleapis.com/chart?chs=150x150&amp;cht=qr&amp;chl=https://docs.google.com/presentation/d/13IMTvMMiZmltHejYBFmPH9lzQv89RDja8EPWotbC7yg/edit?usp=sharing",1))</f>
        <v>#REF!</v>
      </c>
      <c r="D142" s="3" t="s">
        <v>220</v>
      </c>
      <c r="E142" s="4" t="str">
        <f t="shared" ref="E142:E145" si="23">HYPERLINK("https://docs.google.com/presentation/d/13IMTvMMiZmltHejYBFmPH9lzQv89RDja8EPWotbC7yg/edit?usp=sharing","photo booth services near me")</f>
        <v>photo booth services near me</v>
      </c>
    </row>
    <row r="143" ht="112.5" customHeight="1">
      <c r="A143" s="2" t="s">
        <v>55</v>
      </c>
      <c r="B143" s="2" t="s">
        <v>216</v>
      </c>
      <c r="C143" s="1" t="str">
        <f>HYPERLINK("https://docs.google.com/presentation/d/13IMTvMMiZmltHejYBFmPH9lzQv89RDja8EPWotbC7yg/pub?start=true&amp;loop=true&amp;delayms=3000", IMAGE("https://chart.googleapis.com/chart?chs=150x150&amp;cht=qr&amp;chl=https://docs.google.com/presentation/d/13IMTvMMiZmltHejYBFmPH9lzQv89RDja8EPWotbC7yg/pub?start=true&amp;loop=true&amp;delayms=3000",1))</f>
        <v>#REF!</v>
      </c>
      <c r="D143" s="3" t="s">
        <v>221</v>
      </c>
      <c r="E143" s="4" t="str">
        <f t="shared" si="23"/>
        <v>photo booth services near me</v>
      </c>
    </row>
    <row r="144" ht="112.5" customHeight="1">
      <c r="A144" s="2" t="s">
        <v>57</v>
      </c>
      <c r="B144" s="2" t="s">
        <v>218</v>
      </c>
      <c r="C144" s="1" t="str">
        <f>HYPERLINK("https://docs.google.com/presentation/d/13IMTvMMiZmltHejYBFmPH9lzQv89RDja8EPWotbC7yg/view", IMAGE("https://chart.googleapis.com/chart?chs=150x150&amp;cht=qr&amp;chl=https://docs.google.com/presentation/d/13IMTvMMiZmltHejYBFmPH9lzQv89RDja8EPWotbC7yg/view",1))</f>
        <v>#REF!</v>
      </c>
      <c r="D144" s="3" t="s">
        <v>222</v>
      </c>
      <c r="E144" s="4" t="str">
        <f t="shared" si="23"/>
        <v>photo booth services near me</v>
      </c>
    </row>
    <row r="145" ht="112.5" customHeight="1">
      <c r="A145" s="2" t="s">
        <v>59</v>
      </c>
      <c r="B145" s="2" t="s">
        <v>223</v>
      </c>
      <c r="C145" s="1" t="str">
        <f>HYPERLINK("https://docs.google.com/presentation/d/13IMTvMMiZmltHejYBFmPH9lzQv89RDja8EPWotbC7yg/htmlpresent", IMAGE("https://chart.googleapis.com/chart?chs=150x150&amp;cht=qr&amp;chl=https://docs.google.com/presentation/d/13IMTvMMiZmltHejYBFmPH9lzQv89RDja8EPWotbC7yg/htmlpresent",1))</f>
        <v>#REF!</v>
      </c>
      <c r="D145" s="3" t="s">
        <v>224</v>
      </c>
      <c r="E145" s="4" t="str">
        <f t="shared" si="23"/>
        <v>photo booth services near me</v>
      </c>
    </row>
    <row r="146" ht="112.5" customHeight="1">
      <c r="A146" s="2" t="s">
        <v>47</v>
      </c>
      <c r="B146" s="2" t="s">
        <v>211</v>
      </c>
      <c r="C146" s="1" t="str">
        <f>HYPERLINK("https://docs.google.com/document/d/1mfuM1uCTMbFyDHqm1YkRHiQCyIMBAKQ4kSElbg5HiE4/edit?usp=sharing", IMAGE("https://chart.googleapis.com/chart?chs=150x150&amp;cht=qr&amp;chl=https://docs.google.com/document/d/1mfuM1uCTMbFyDHqm1YkRHiQCyIMBAKQ4kSElbg5HiE4/edit?usp=sharing",1))</f>
        <v>#REF!</v>
      </c>
      <c r="D146" s="3" t="s">
        <v>225</v>
      </c>
      <c r="E146" s="4" t="str">
        <f t="shared" ref="E146:E148" si="24">HYPERLINK("https://docs.google.com/document/d/1mfuM1uCTMbFyDHqm1YkRHiQCyIMBAKQ4kSElbg5HiE4/edit?usp=sharing","self service photo booth near me")</f>
        <v>self service photo booth near me</v>
      </c>
    </row>
    <row r="147" ht="112.5" customHeight="1">
      <c r="A147" s="2" t="s">
        <v>49</v>
      </c>
      <c r="B147" s="2" t="s">
        <v>226</v>
      </c>
      <c r="C147" s="1" t="str">
        <f>HYPERLINK("https://docs.google.com/document/d/1mfuM1uCTMbFyDHqm1YkRHiQCyIMBAKQ4kSElbg5HiE4/pub", IMAGE("https://chart.googleapis.com/chart?chs=150x150&amp;cht=qr&amp;chl=https://docs.google.com/document/d/1mfuM1uCTMbFyDHqm1YkRHiQCyIMBAKQ4kSElbg5HiE4/pub",1))</f>
        <v>#REF!</v>
      </c>
      <c r="D147" s="3" t="s">
        <v>227</v>
      </c>
      <c r="E147" s="4" t="str">
        <f t="shared" si="24"/>
        <v>self service photo booth near me</v>
      </c>
    </row>
    <row r="148" ht="112.5" customHeight="1">
      <c r="A148" s="2" t="s">
        <v>51</v>
      </c>
      <c r="B148" s="2" t="s">
        <v>228</v>
      </c>
      <c r="C148" s="1" t="str">
        <f>HYPERLINK("https://docs.google.com/document/d/1mfuM1uCTMbFyDHqm1YkRHiQCyIMBAKQ4kSElbg5HiE4/view", IMAGE("https://chart.googleapis.com/chart?chs=150x150&amp;cht=qr&amp;chl=https://docs.google.com/document/d/1mfuM1uCTMbFyDHqm1YkRHiQCyIMBAKQ4kSElbg5HiE4/view",1))</f>
        <v>#REF!</v>
      </c>
      <c r="D148" s="3" t="s">
        <v>229</v>
      </c>
      <c r="E148" s="4" t="str">
        <f t="shared" si="24"/>
        <v>self service photo booth near me</v>
      </c>
    </row>
    <row r="149" ht="112.5" customHeight="1">
      <c r="A149" s="2" t="s">
        <v>53</v>
      </c>
      <c r="B149" s="2" t="s">
        <v>211</v>
      </c>
      <c r="C149" s="1" t="str">
        <f>HYPERLINK("https://docs.google.com/presentation/d/1y04Ih9jYRqdz4S0P0QGHun1UoF0s95BKY1RInVcI7bw/edit?usp=sharing", IMAGE("https://chart.googleapis.com/chart?chs=150x150&amp;cht=qr&amp;chl=https://docs.google.com/presentation/d/1y04Ih9jYRqdz4S0P0QGHun1UoF0s95BKY1RInVcI7bw/edit?usp=sharing",1))</f>
        <v>#REF!</v>
      </c>
      <c r="D149" s="3" t="s">
        <v>230</v>
      </c>
      <c r="E149" s="4" t="str">
        <f t="shared" ref="E149:E152" si="25">HYPERLINK("https://docs.google.com/presentation/d/1y04Ih9jYRqdz4S0P0QGHun1UoF0s95BKY1RInVcI7bw/edit?usp=sharing","self service photo booth near me")</f>
        <v>self service photo booth near me</v>
      </c>
    </row>
    <row r="150" ht="112.5" customHeight="1">
      <c r="A150" s="2" t="s">
        <v>55</v>
      </c>
      <c r="B150" s="2" t="s">
        <v>226</v>
      </c>
      <c r="C150" s="1" t="str">
        <f>HYPERLINK("https://docs.google.com/presentation/d/1y04Ih9jYRqdz4S0P0QGHun1UoF0s95BKY1RInVcI7bw/pub?start=true&amp;loop=true&amp;delayms=3000", IMAGE("https://chart.googleapis.com/chart?chs=150x150&amp;cht=qr&amp;chl=https://docs.google.com/presentation/d/1y04Ih9jYRqdz4S0P0QGHun1UoF0s95BKY1RInVcI7bw/pub?start=true&amp;loop=true&amp;delayms=3000",1))</f>
        <v>#REF!</v>
      </c>
      <c r="D150" s="3" t="s">
        <v>231</v>
      </c>
      <c r="E150" s="4" t="str">
        <f t="shared" si="25"/>
        <v>self service photo booth near me</v>
      </c>
    </row>
    <row r="151" ht="112.5" customHeight="1">
      <c r="A151" s="2" t="s">
        <v>57</v>
      </c>
      <c r="B151" s="2" t="s">
        <v>228</v>
      </c>
      <c r="C151" s="1" t="str">
        <f>HYPERLINK("https://docs.google.com/presentation/d/1y04Ih9jYRqdz4S0P0QGHun1UoF0s95BKY1RInVcI7bw/view", IMAGE("https://chart.googleapis.com/chart?chs=150x150&amp;cht=qr&amp;chl=https://docs.google.com/presentation/d/1y04Ih9jYRqdz4S0P0QGHun1UoF0s95BKY1RInVcI7bw/view",1))</f>
        <v>#REF!</v>
      </c>
      <c r="D151" s="3" t="s">
        <v>232</v>
      </c>
      <c r="E151" s="4" t="str">
        <f t="shared" si="25"/>
        <v>self service photo booth near me</v>
      </c>
    </row>
    <row r="152" ht="112.5" customHeight="1">
      <c r="A152" s="2" t="s">
        <v>59</v>
      </c>
      <c r="B152" s="2" t="s">
        <v>233</v>
      </c>
      <c r="C152" s="1" t="str">
        <f>HYPERLINK("https://docs.google.com/presentation/d/1y04Ih9jYRqdz4S0P0QGHun1UoF0s95BKY1RInVcI7bw/htmlpresent", IMAGE("https://chart.googleapis.com/chart?chs=150x150&amp;cht=qr&amp;chl=https://docs.google.com/presentation/d/1y04Ih9jYRqdz4S0P0QGHun1UoF0s95BKY1RInVcI7bw/htmlpresent",1))</f>
        <v>#REF!</v>
      </c>
      <c r="D152" s="3" t="s">
        <v>234</v>
      </c>
      <c r="E152" s="4" t="str">
        <f t="shared" si="25"/>
        <v>self service photo booth near me</v>
      </c>
    </row>
    <row r="153" ht="112.5" customHeight="1">
      <c r="A153" s="2" t="s">
        <v>47</v>
      </c>
      <c r="B153" s="2" t="s">
        <v>213</v>
      </c>
      <c r="C153" s="1" t="str">
        <f>HYPERLINK("https://docs.google.com/document/d/1XzgL3jvTFs-hUZqZGTsxFdgY8cVKo2Co2mwA1i_xw3o/edit?usp=sharing", IMAGE("https://chart.googleapis.com/chart?chs=150x150&amp;cht=qr&amp;chl=https://docs.google.com/document/d/1XzgL3jvTFs-hUZqZGTsxFdgY8cVKo2Co2mwA1i_xw3o/edit?usp=sharing",1))</f>
        <v>#REF!</v>
      </c>
      <c r="D153" s="3" t="s">
        <v>235</v>
      </c>
      <c r="E153" s="4" t="str">
        <f t="shared" ref="E153:E155" si="26">HYPERLINK("https://docs.google.com/document/d/1XzgL3jvTFs-hUZqZGTsxFdgY8cVKo2Co2mwA1i_xw3o/edit?usp=sharing","ipad photo booth rental")</f>
        <v>ipad photo booth rental</v>
      </c>
    </row>
    <row r="154" ht="112.5" customHeight="1">
      <c r="A154" s="2" t="s">
        <v>49</v>
      </c>
      <c r="B154" s="2" t="s">
        <v>236</v>
      </c>
      <c r="C154" s="1" t="str">
        <f>HYPERLINK("https://docs.google.com/document/d/1XzgL3jvTFs-hUZqZGTsxFdgY8cVKo2Co2mwA1i_xw3o/pub", IMAGE("https://chart.googleapis.com/chart?chs=150x150&amp;cht=qr&amp;chl=https://docs.google.com/document/d/1XzgL3jvTFs-hUZqZGTsxFdgY8cVKo2Co2mwA1i_xw3o/pub",1))</f>
        <v>#REF!</v>
      </c>
      <c r="D154" s="3" t="s">
        <v>237</v>
      </c>
      <c r="E154" s="4" t="str">
        <f t="shared" si="26"/>
        <v>ipad photo booth rental</v>
      </c>
    </row>
    <row r="155" ht="112.5" customHeight="1">
      <c r="A155" s="2" t="s">
        <v>51</v>
      </c>
      <c r="B155" s="2" t="s">
        <v>238</v>
      </c>
      <c r="C155" s="1" t="str">
        <f>HYPERLINK("https://docs.google.com/document/d/1XzgL3jvTFs-hUZqZGTsxFdgY8cVKo2Co2mwA1i_xw3o/view", IMAGE("https://chart.googleapis.com/chart?chs=150x150&amp;cht=qr&amp;chl=https://docs.google.com/document/d/1XzgL3jvTFs-hUZqZGTsxFdgY8cVKo2Co2mwA1i_xw3o/view",1))</f>
        <v>#REF!</v>
      </c>
      <c r="D155" s="3" t="s">
        <v>239</v>
      </c>
      <c r="E155" s="4" t="str">
        <f t="shared" si="26"/>
        <v>ipad photo booth rental</v>
      </c>
    </row>
    <row r="156" ht="112.5" customHeight="1">
      <c r="A156" s="2" t="s">
        <v>53</v>
      </c>
      <c r="B156" s="2" t="s">
        <v>213</v>
      </c>
      <c r="C156" s="1" t="str">
        <f>HYPERLINK("https://docs.google.com/presentation/d/1bWcMb4qzeqxG3Q033DSOBIvpc39T3qDVJaNdI5YQbwg/edit?usp=sharing", IMAGE("https://chart.googleapis.com/chart?chs=150x150&amp;cht=qr&amp;chl=https://docs.google.com/presentation/d/1bWcMb4qzeqxG3Q033DSOBIvpc39T3qDVJaNdI5YQbwg/edit?usp=sharing",1))</f>
        <v>#REF!</v>
      </c>
      <c r="D156" s="3" t="s">
        <v>240</v>
      </c>
      <c r="E156" s="4" t="str">
        <f t="shared" ref="E156:E159" si="27">HYPERLINK("https://docs.google.com/presentation/d/1bWcMb4qzeqxG3Q033DSOBIvpc39T3qDVJaNdI5YQbwg/edit?usp=sharing","ipad photo booth rental")</f>
        <v>ipad photo booth rental</v>
      </c>
    </row>
    <row r="157" ht="112.5" customHeight="1">
      <c r="A157" s="2" t="s">
        <v>55</v>
      </c>
      <c r="B157" s="2" t="s">
        <v>236</v>
      </c>
      <c r="C157" s="1" t="str">
        <f>HYPERLINK("https://docs.google.com/presentation/d/1bWcMb4qzeqxG3Q033DSOBIvpc39T3qDVJaNdI5YQbwg/pub?start=true&amp;loop=true&amp;delayms=3000", IMAGE("https://chart.googleapis.com/chart?chs=150x150&amp;cht=qr&amp;chl=https://docs.google.com/presentation/d/1bWcMb4qzeqxG3Q033DSOBIvpc39T3qDVJaNdI5YQbwg/pub?start=true&amp;loop=true&amp;delayms=3000",1))</f>
        <v>#REF!</v>
      </c>
      <c r="D157" s="3" t="s">
        <v>241</v>
      </c>
      <c r="E157" s="4" t="str">
        <f t="shared" si="27"/>
        <v>ipad photo booth rental</v>
      </c>
    </row>
    <row r="158" ht="112.5" customHeight="1">
      <c r="A158" s="2" t="s">
        <v>57</v>
      </c>
      <c r="B158" s="2" t="s">
        <v>238</v>
      </c>
      <c r="C158" s="1" t="str">
        <f>HYPERLINK("https://docs.google.com/presentation/d/1bWcMb4qzeqxG3Q033DSOBIvpc39T3qDVJaNdI5YQbwg/view", IMAGE("https://chart.googleapis.com/chart?chs=150x150&amp;cht=qr&amp;chl=https://docs.google.com/presentation/d/1bWcMb4qzeqxG3Q033DSOBIvpc39T3qDVJaNdI5YQbwg/view",1))</f>
        <v>#REF!</v>
      </c>
      <c r="D158" s="3" t="s">
        <v>242</v>
      </c>
      <c r="E158" s="4" t="str">
        <f t="shared" si="27"/>
        <v>ipad photo booth rental</v>
      </c>
    </row>
    <row r="159" ht="112.5" customHeight="1">
      <c r="A159" s="2" t="s">
        <v>59</v>
      </c>
      <c r="B159" s="2" t="s">
        <v>243</v>
      </c>
      <c r="C159" s="1" t="str">
        <f>HYPERLINK("https://docs.google.com/presentation/d/1bWcMb4qzeqxG3Q033DSOBIvpc39T3qDVJaNdI5YQbwg/htmlpresent", IMAGE("https://chart.googleapis.com/chart?chs=150x150&amp;cht=qr&amp;chl=https://docs.google.com/presentation/d/1bWcMb4qzeqxG3Q033DSOBIvpc39T3qDVJaNdI5YQbwg/htmlpresent",1))</f>
        <v>#REF!</v>
      </c>
      <c r="D159" s="3" t="s">
        <v>244</v>
      </c>
      <c r="E159" s="4" t="str">
        <f t="shared" si="27"/>
        <v>ipad photo booth rental</v>
      </c>
    </row>
    <row r="160" ht="112.5" customHeight="1">
      <c r="A160" s="2" t="s">
        <v>131</v>
      </c>
      <c r="B160" s="2" t="s">
        <v>1</v>
      </c>
      <c r="C160" s="1" t="str">
        <f>HYPERLINK("https://sites.google.com/view/lucky-frog-photo-booth-photo/home", IMAGE("https://chart.googleapis.com/chart?chs=150x150&amp;cht=qr&amp;chl=https://sites.google.com/view/lucky-frog-photo-booth-photo/home",1))</f>
        <v>#REF!</v>
      </c>
      <c r="D160" s="3" t="s">
        <v>132</v>
      </c>
      <c r="E160" s="4" t="str">
        <f>HYPERLINK("https://sites.google.com/view/lucky-frog-photo-booth-photo/home","wedding photo booth rental near me")</f>
        <v>wedding photo booth rental near me</v>
      </c>
    </row>
    <row r="161" ht="112.5" customHeight="1">
      <c r="A161" s="2" t="s">
        <v>131</v>
      </c>
      <c r="B161" s="2" t="s">
        <v>1</v>
      </c>
      <c r="C161" s="1" t="str">
        <f>HYPERLINK("https://sites.google.com/view/360videoboothrentallosangeles/home", IMAGE("https://chart.googleapis.com/chart?chs=150x150&amp;cht=qr&amp;chl=https://sites.google.com/view/360videoboothrentallosangeles/home",1))</f>
        <v>#REF!</v>
      </c>
      <c r="D161" s="3" t="s">
        <v>133</v>
      </c>
      <c r="E161" s="4" t="str">
        <f>HYPERLINK("https://sites.google.com/view/360videoboothrentallosangeles/home","wedding photo booth rental near me")</f>
        <v>wedding photo booth rental near me</v>
      </c>
    </row>
    <row r="162" ht="112.5" customHeight="1">
      <c r="A162" s="2" t="s">
        <v>131</v>
      </c>
      <c r="B162" s="2" t="s">
        <v>1</v>
      </c>
      <c r="C162" s="1" t="str">
        <f>HYPERLINK("https://sites.google.com/view/luckyfrogphotoboothrental/home", IMAGE("https://chart.googleapis.com/chart?chs=150x150&amp;cht=qr&amp;chl=https://sites.google.com/view/luckyfrogphotoboothrental/home",1))</f>
        <v>#REF!</v>
      </c>
      <c r="D162" s="3" t="s">
        <v>134</v>
      </c>
      <c r="E162" s="4" t="str">
        <f>HYPERLINK("https://sites.google.com/view/luckyfrogphotoboothrental/home","wedding photo booth rental near me")</f>
        <v>wedding photo booth rental near me</v>
      </c>
    </row>
    <row r="163" ht="112.5" customHeight="1">
      <c r="A163" s="2" t="s">
        <v>131</v>
      </c>
      <c r="B163" s="2" t="s">
        <v>1</v>
      </c>
      <c r="C163" s="1" t="str">
        <f>HYPERLINK("https://sites.google.com/view/glamboothmissionviejo/home", IMAGE("https://chart.googleapis.com/chart?chs=150x150&amp;cht=qr&amp;chl=https://sites.google.com/view/glamboothmissionviejo/home",1))</f>
        <v>#REF!</v>
      </c>
      <c r="D163" s="3" t="s">
        <v>135</v>
      </c>
      <c r="E163" s="4" t="str">
        <f>HYPERLINK("https://sites.google.com/view/glamboothmissionviejo/home","wedding photo booth rental near me")</f>
        <v>wedding photo booth rental near me</v>
      </c>
    </row>
    <row r="164" ht="112.5" customHeight="1">
      <c r="A164" s="2" t="s">
        <v>131</v>
      </c>
      <c r="B164" s="2" t="s">
        <v>1</v>
      </c>
      <c r="C164" s="1" t="str">
        <f>HYPERLINK("https://sites.google.com/view/vogue-booth-costa-mesa/home", IMAGE("https://chart.googleapis.com/chart?chs=150x150&amp;cht=qr&amp;chl=https://sites.google.com/view/vogue-booth-costa-mesa/home",1))</f>
        <v>#REF!</v>
      </c>
      <c r="D164" s="3" t="s">
        <v>136</v>
      </c>
      <c r="E164" s="4" t="str">
        <f>HYPERLINK("https://sites.google.com/view/vogue-booth-costa-mesa/home","wedding photo booth rental near me")</f>
        <v>wedding photo booth rental near me</v>
      </c>
    </row>
    <row r="165" ht="112.5" customHeight="1">
      <c r="A165" s="2" t="s">
        <v>19</v>
      </c>
      <c r="B165" s="2" t="s">
        <v>245</v>
      </c>
      <c r="C165" s="1" t="str">
        <f>HYPERLINK("https://drive.google.com/file/d/1Jutf-a8H4I9YOd_0PefAITbX8uGMzcD-/view?usp=sharing", IMAGE("https://chart.googleapis.com/chart?chs=150x150&amp;cht=qr&amp;chl=https://drive.google.com/file/d/1Jutf-a8H4I9YOd_0PefAITbX8uGMzcD-/view?usp=sharing",1))</f>
        <v>#REF!</v>
      </c>
      <c r="D165" s="3" t="s">
        <v>246</v>
      </c>
      <c r="E165" s="4" t="str">
        <f>HYPERLINK("https://drive.google.com/file/d/1Jutf-a8H4I9YOd_0PefAITbX8uGMzcD-/view?usp=sharing","rustic wedding photo booth")</f>
        <v>rustic wedding photo booth</v>
      </c>
    </row>
    <row r="166" ht="112.5" customHeight="1">
      <c r="A166" s="2" t="s">
        <v>19</v>
      </c>
      <c r="B166" s="2" t="s">
        <v>247</v>
      </c>
      <c r="C166" s="1" t="str">
        <f>HYPERLINK("https://drive.google.com/file/d/1Ekr0qHF9m9zB_4MLQtuwjoOC_3vkbyLD/view?usp=sharing", IMAGE("https://chart.googleapis.com/chart?chs=150x150&amp;cht=qr&amp;chl=https://drive.google.com/file/d/1Ekr0qHF9m9zB_4MLQtuwjoOC_3vkbyLD/view?usp=sharing",1))</f>
        <v>#REF!</v>
      </c>
      <c r="D166" s="3" t="s">
        <v>248</v>
      </c>
      <c r="E166" s="4" t="str">
        <f>HYPERLINK("https://drive.google.com/file/d/1Ekr0qHF9m9zB_4MLQtuwjoOC_3vkbyLD/view?usp=sharing","wedding selfie booth")</f>
        <v>wedding selfie booth</v>
      </c>
    </row>
    <row r="167" ht="112.5" customHeight="1">
      <c r="A167" s="2" t="s">
        <v>19</v>
      </c>
      <c r="B167" s="2" t="s">
        <v>249</v>
      </c>
      <c r="C167" s="1" t="str">
        <f>HYPERLINK("https://drive.google.com/file/d/1IZK4dlWTbRHmPkAgFPw59kJ6_GAt-D2a/view?usp=sharing", IMAGE("https://chart.googleapis.com/chart?chs=150x150&amp;cht=qr&amp;chl=https://drive.google.com/file/d/1IZK4dlWTbRHmPkAgFPw59kJ6_GAt-D2a/view?usp=sharing",1))</f>
        <v>#REF!</v>
      </c>
      <c r="D167" s="3" t="s">
        <v>250</v>
      </c>
      <c r="E167" s="4" t="str">
        <f>HYPERLINK("https://drive.google.com/file/d/1IZK4dlWTbRHmPkAgFPw59kJ6_GAt-D2a/view?usp=sharing","giphy booth, ")</f>
        <v>giphy booth, </v>
      </c>
    </row>
    <row r="168" ht="112.5" customHeight="1">
      <c r="A168" s="2" t="s">
        <v>47</v>
      </c>
      <c r="B168" s="2" t="s">
        <v>245</v>
      </c>
      <c r="C168" s="1" t="str">
        <f>HYPERLINK("https://docs.google.com/document/d/1RN8SVtUUCtDxZvAWf9Jv2mKrVArXbPa4KRDcE1NmsQw/edit?usp=sharing", IMAGE("https://chart.googleapis.com/chart?chs=150x150&amp;cht=qr&amp;chl=https://docs.google.com/document/d/1RN8SVtUUCtDxZvAWf9Jv2mKrVArXbPa4KRDcE1NmsQw/edit?usp=sharing",1))</f>
        <v>#REF!</v>
      </c>
      <c r="D168" s="3" t="s">
        <v>251</v>
      </c>
      <c r="E168" s="4" t="str">
        <f t="shared" ref="E168:E170" si="28">HYPERLINK("https://docs.google.com/document/d/1RN8SVtUUCtDxZvAWf9Jv2mKrVArXbPa4KRDcE1NmsQw/edit?usp=sharing","rustic wedding photo booth")</f>
        <v>rustic wedding photo booth</v>
      </c>
    </row>
    <row r="169" ht="112.5" customHeight="1">
      <c r="A169" s="2" t="s">
        <v>49</v>
      </c>
      <c r="B169" s="2" t="s">
        <v>252</v>
      </c>
      <c r="C169" s="1" t="str">
        <f>HYPERLINK("https://docs.google.com/document/d/1RN8SVtUUCtDxZvAWf9Jv2mKrVArXbPa4KRDcE1NmsQw/pub", IMAGE("https://chart.googleapis.com/chart?chs=150x150&amp;cht=qr&amp;chl=https://docs.google.com/document/d/1RN8SVtUUCtDxZvAWf9Jv2mKrVArXbPa4KRDcE1NmsQw/pub",1))</f>
        <v>#REF!</v>
      </c>
      <c r="D169" s="3" t="s">
        <v>253</v>
      </c>
      <c r="E169" s="4" t="str">
        <f t="shared" si="28"/>
        <v>rustic wedding photo booth</v>
      </c>
    </row>
    <row r="170" ht="112.5" customHeight="1">
      <c r="A170" s="2" t="s">
        <v>51</v>
      </c>
      <c r="B170" s="2" t="s">
        <v>254</v>
      </c>
      <c r="C170" s="1" t="str">
        <f>HYPERLINK("https://docs.google.com/document/d/1RN8SVtUUCtDxZvAWf9Jv2mKrVArXbPa4KRDcE1NmsQw/view", IMAGE("https://chart.googleapis.com/chart?chs=150x150&amp;cht=qr&amp;chl=https://docs.google.com/document/d/1RN8SVtUUCtDxZvAWf9Jv2mKrVArXbPa4KRDcE1NmsQw/view",1))</f>
        <v>#REF!</v>
      </c>
      <c r="D170" s="3" t="s">
        <v>255</v>
      </c>
      <c r="E170" s="4" t="str">
        <f t="shared" si="28"/>
        <v>rustic wedding photo booth</v>
      </c>
    </row>
    <row r="171" ht="112.5" customHeight="1">
      <c r="A171" s="2" t="s">
        <v>53</v>
      </c>
      <c r="B171" s="2" t="s">
        <v>245</v>
      </c>
      <c r="C171" s="1" t="str">
        <f>HYPERLINK("https://docs.google.com/presentation/d/11u3_7f9QXhi0pALoR33NA6gD3VbrCToXoEkEstIFxiU/edit?usp=sharing", IMAGE("https://chart.googleapis.com/chart?chs=150x150&amp;cht=qr&amp;chl=https://docs.google.com/presentation/d/11u3_7f9QXhi0pALoR33NA6gD3VbrCToXoEkEstIFxiU/edit?usp=sharing",1))</f>
        <v>#REF!</v>
      </c>
      <c r="D171" s="3" t="s">
        <v>256</v>
      </c>
      <c r="E171" s="4" t="str">
        <f t="shared" ref="E171:E174" si="29">HYPERLINK("https://docs.google.com/presentation/d/11u3_7f9QXhi0pALoR33NA6gD3VbrCToXoEkEstIFxiU/edit?usp=sharing","rustic wedding photo booth")</f>
        <v>rustic wedding photo booth</v>
      </c>
    </row>
    <row r="172" ht="112.5" customHeight="1">
      <c r="A172" s="2" t="s">
        <v>55</v>
      </c>
      <c r="B172" s="2" t="s">
        <v>252</v>
      </c>
      <c r="C172" s="1" t="str">
        <f>HYPERLINK("https://docs.google.com/presentation/d/11u3_7f9QXhi0pALoR33NA6gD3VbrCToXoEkEstIFxiU/pub?start=true&amp;loop=true&amp;delayms=3000", IMAGE("https://chart.googleapis.com/chart?chs=150x150&amp;cht=qr&amp;chl=https://docs.google.com/presentation/d/11u3_7f9QXhi0pALoR33NA6gD3VbrCToXoEkEstIFxiU/pub?start=true&amp;loop=true&amp;delayms=3000",1))</f>
        <v>#REF!</v>
      </c>
      <c r="D172" s="3" t="s">
        <v>257</v>
      </c>
      <c r="E172" s="4" t="str">
        <f t="shared" si="29"/>
        <v>rustic wedding photo booth</v>
      </c>
    </row>
    <row r="173" ht="112.5" customHeight="1">
      <c r="A173" s="2" t="s">
        <v>57</v>
      </c>
      <c r="B173" s="2" t="s">
        <v>254</v>
      </c>
      <c r="C173" s="1" t="str">
        <f>HYPERLINK("https://docs.google.com/presentation/d/11u3_7f9QXhi0pALoR33NA6gD3VbrCToXoEkEstIFxiU/view", IMAGE("https://chart.googleapis.com/chart?chs=150x150&amp;cht=qr&amp;chl=https://docs.google.com/presentation/d/11u3_7f9QXhi0pALoR33NA6gD3VbrCToXoEkEstIFxiU/view",1))</f>
        <v>#REF!</v>
      </c>
      <c r="D173" s="3" t="s">
        <v>258</v>
      </c>
      <c r="E173" s="4" t="str">
        <f t="shared" si="29"/>
        <v>rustic wedding photo booth</v>
      </c>
    </row>
    <row r="174" ht="112.5" customHeight="1">
      <c r="A174" s="2" t="s">
        <v>59</v>
      </c>
      <c r="B174" s="2" t="s">
        <v>259</v>
      </c>
      <c r="C174" s="1" t="str">
        <f>HYPERLINK("https://docs.google.com/presentation/d/11u3_7f9QXhi0pALoR33NA6gD3VbrCToXoEkEstIFxiU/htmlpresent", IMAGE("https://chart.googleapis.com/chart?chs=150x150&amp;cht=qr&amp;chl=https://docs.google.com/presentation/d/11u3_7f9QXhi0pALoR33NA6gD3VbrCToXoEkEstIFxiU/htmlpresent",1))</f>
        <v>#REF!</v>
      </c>
      <c r="D174" s="3" t="s">
        <v>260</v>
      </c>
      <c r="E174" s="4" t="str">
        <f t="shared" si="29"/>
        <v>rustic wedding photo booth</v>
      </c>
    </row>
    <row r="175" ht="112.5" customHeight="1">
      <c r="A175" s="2" t="s">
        <v>47</v>
      </c>
      <c r="B175" s="2" t="s">
        <v>247</v>
      </c>
      <c r="C175" s="1" t="str">
        <f>HYPERLINK("https://docs.google.com/document/d/1vAHWsMgez81cslqXkBGBsL-s0mQ-plTidCIuIypAI94/edit?usp=sharing", IMAGE("https://chart.googleapis.com/chart?chs=150x150&amp;cht=qr&amp;chl=https://docs.google.com/document/d/1vAHWsMgez81cslqXkBGBsL-s0mQ-plTidCIuIypAI94/edit?usp=sharing",1))</f>
        <v>#REF!</v>
      </c>
      <c r="D175" s="3" t="s">
        <v>261</v>
      </c>
      <c r="E175" s="4" t="str">
        <f t="shared" ref="E175:E177" si="30">HYPERLINK("https://docs.google.com/document/d/1vAHWsMgez81cslqXkBGBsL-s0mQ-plTidCIuIypAI94/edit?usp=sharing","wedding selfie booth")</f>
        <v>wedding selfie booth</v>
      </c>
    </row>
    <row r="176" ht="112.5" customHeight="1">
      <c r="A176" s="2" t="s">
        <v>49</v>
      </c>
      <c r="B176" s="2" t="s">
        <v>262</v>
      </c>
      <c r="C176" s="1" t="str">
        <f>HYPERLINK("https://docs.google.com/document/d/1vAHWsMgez81cslqXkBGBsL-s0mQ-plTidCIuIypAI94/pub", IMAGE("https://chart.googleapis.com/chart?chs=150x150&amp;cht=qr&amp;chl=https://docs.google.com/document/d/1vAHWsMgez81cslqXkBGBsL-s0mQ-plTidCIuIypAI94/pub",1))</f>
        <v>#REF!</v>
      </c>
      <c r="D176" s="3" t="s">
        <v>263</v>
      </c>
      <c r="E176" s="4" t="str">
        <f t="shared" si="30"/>
        <v>wedding selfie booth</v>
      </c>
    </row>
    <row r="177" ht="112.5" customHeight="1">
      <c r="A177" s="2" t="s">
        <v>51</v>
      </c>
      <c r="B177" s="2" t="s">
        <v>264</v>
      </c>
      <c r="C177" s="1" t="str">
        <f>HYPERLINK("https://docs.google.com/document/d/1vAHWsMgez81cslqXkBGBsL-s0mQ-plTidCIuIypAI94/view", IMAGE("https://chart.googleapis.com/chart?chs=150x150&amp;cht=qr&amp;chl=https://docs.google.com/document/d/1vAHWsMgez81cslqXkBGBsL-s0mQ-plTidCIuIypAI94/view",1))</f>
        <v>#REF!</v>
      </c>
      <c r="D177" s="3" t="s">
        <v>265</v>
      </c>
      <c r="E177" s="4" t="str">
        <f t="shared" si="30"/>
        <v>wedding selfie booth</v>
      </c>
    </row>
    <row r="178" ht="112.5" customHeight="1">
      <c r="A178" s="2" t="s">
        <v>53</v>
      </c>
      <c r="B178" s="2" t="s">
        <v>247</v>
      </c>
      <c r="C178" s="1" t="str">
        <f>HYPERLINK("https://docs.google.com/presentation/d/1TjUQm6JY3EycbBszPbHTkyuInK7ShFOc539hhmLYcv8/edit?usp=sharing", IMAGE("https://chart.googleapis.com/chart?chs=150x150&amp;cht=qr&amp;chl=https://docs.google.com/presentation/d/1TjUQm6JY3EycbBszPbHTkyuInK7ShFOc539hhmLYcv8/edit?usp=sharing",1))</f>
        <v>#REF!</v>
      </c>
      <c r="D178" s="3" t="s">
        <v>266</v>
      </c>
      <c r="E178" s="4" t="str">
        <f t="shared" ref="E178:E181" si="31">HYPERLINK("https://docs.google.com/presentation/d/1TjUQm6JY3EycbBszPbHTkyuInK7ShFOc539hhmLYcv8/edit?usp=sharing","wedding selfie booth")</f>
        <v>wedding selfie booth</v>
      </c>
    </row>
    <row r="179" ht="112.5" customHeight="1">
      <c r="A179" s="2" t="s">
        <v>55</v>
      </c>
      <c r="B179" s="2" t="s">
        <v>262</v>
      </c>
      <c r="C179" s="1" t="str">
        <f>HYPERLINK("https://docs.google.com/presentation/d/1TjUQm6JY3EycbBszPbHTkyuInK7ShFOc539hhmLYcv8/pub?start=true&amp;loop=true&amp;delayms=3000", IMAGE("https://chart.googleapis.com/chart?chs=150x150&amp;cht=qr&amp;chl=https://docs.google.com/presentation/d/1TjUQm6JY3EycbBszPbHTkyuInK7ShFOc539hhmLYcv8/pub?start=true&amp;loop=true&amp;delayms=3000",1))</f>
        <v>#REF!</v>
      </c>
      <c r="D179" s="3" t="s">
        <v>267</v>
      </c>
      <c r="E179" s="4" t="str">
        <f t="shared" si="31"/>
        <v>wedding selfie booth</v>
      </c>
    </row>
    <row r="180" ht="112.5" customHeight="1">
      <c r="A180" s="2" t="s">
        <v>57</v>
      </c>
      <c r="B180" s="2" t="s">
        <v>264</v>
      </c>
      <c r="C180" s="1" t="str">
        <f>HYPERLINK("https://docs.google.com/presentation/d/1TjUQm6JY3EycbBszPbHTkyuInK7ShFOc539hhmLYcv8/view", IMAGE("https://chart.googleapis.com/chart?chs=150x150&amp;cht=qr&amp;chl=https://docs.google.com/presentation/d/1TjUQm6JY3EycbBszPbHTkyuInK7ShFOc539hhmLYcv8/view",1))</f>
        <v>#REF!</v>
      </c>
      <c r="D180" s="3" t="s">
        <v>268</v>
      </c>
      <c r="E180" s="4" t="str">
        <f t="shared" si="31"/>
        <v>wedding selfie booth</v>
      </c>
    </row>
    <row r="181" ht="112.5" customHeight="1">
      <c r="A181" s="2" t="s">
        <v>59</v>
      </c>
      <c r="B181" s="2" t="s">
        <v>269</v>
      </c>
      <c r="C181" s="1" t="str">
        <f>HYPERLINK("https://docs.google.com/presentation/d/1TjUQm6JY3EycbBszPbHTkyuInK7ShFOc539hhmLYcv8/htmlpresent", IMAGE("https://chart.googleapis.com/chart?chs=150x150&amp;cht=qr&amp;chl=https://docs.google.com/presentation/d/1TjUQm6JY3EycbBszPbHTkyuInK7ShFOc539hhmLYcv8/htmlpresent",1))</f>
        <v>#REF!</v>
      </c>
      <c r="D181" s="3" t="s">
        <v>270</v>
      </c>
      <c r="E181" s="4" t="str">
        <f t="shared" si="31"/>
        <v>wedding selfie booth</v>
      </c>
    </row>
    <row r="182" ht="112.5" customHeight="1">
      <c r="A182" s="2" t="s">
        <v>47</v>
      </c>
      <c r="B182" s="2" t="s">
        <v>249</v>
      </c>
      <c r="C182" s="1" t="str">
        <f>HYPERLINK("https://docs.google.com/document/d/18MTc1LqNF9YYrmDXvMLOAn4-wePccPyj1kRFuXvGIZA/edit?usp=sharing", IMAGE("https://chart.googleapis.com/chart?chs=150x150&amp;cht=qr&amp;chl=https://docs.google.com/document/d/18MTc1LqNF9YYrmDXvMLOAn4-wePccPyj1kRFuXvGIZA/edit?usp=sharing",1))</f>
        <v>#REF!</v>
      </c>
      <c r="D182" s="3" t="s">
        <v>271</v>
      </c>
      <c r="E182" s="4" t="str">
        <f t="shared" ref="E182:E184" si="32">HYPERLINK("https://docs.google.com/document/d/18MTc1LqNF9YYrmDXvMLOAn4-wePccPyj1kRFuXvGIZA/edit?usp=sharing","giphy booth, ")</f>
        <v>giphy booth, </v>
      </c>
    </row>
    <row r="183" ht="112.5" customHeight="1">
      <c r="A183" s="2" t="s">
        <v>49</v>
      </c>
      <c r="B183" s="2" t="s">
        <v>272</v>
      </c>
      <c r="C183" s="1" t="str">
        <f>HYPERLINK("https://docs.google.com/document/d/18MTc1LqNF9YYrmDXvMLOAn4-wePccPyj1kRFuXvGIZA/pub", IMAGE("https://chart.googleapis.com/chart?chs=150x150&amp;cht=qr&amp;chl=https://docs.google.com/document/d/18MTc1LqNF9YYrmDXvMLOAn4-wePccPyj1kRFuXvGIZA/pub",1))</f>
        <v>#REF!</v>
      </c>
      <c r="D183" s="3" t="s">
        <v>273</v>
      </c>
      <c r="E183" s="4" t="str">
        <f t="shared" si="32"/>
        <v>giphy booth, </v>
      </c>
    </row>
    <row r="184" ht="112.5" customHeight="1">
      <c r="A184" s="2" t="s">
        <v>51</v>
      </c>
      <c r="B184" s="2" t="s">
        <v>274</v>
      </c>
      <c r="C184" s="1" t="str">
        <f>HYPERLINK("https://docs.google.com/document/d/18MTc1LqNF9YYrmDXvMLOAn4-wePccPyj1kRFuXvGIZA/view", IMAGE("https://chart.googleapis.com/chart?chs=150x150&amp;cht=qr&amp;chl=https://docs.google.com/document/d/18MTc1LqNF9YYrmDXvMLOAn4-wePccPyj1kRFuXvGIZA/view",1))</f>
        <v>#REF!</v>
      </c>
      <c r="D184" s="3" t="s">
        <v>275</v>
      </c>
      <c r="E184" s="4" t="str">
        <f t="shared" si="32"/>
        <v>giphy booth, </v>
      </c>
    </row>
    <row r="185" ht="112.5" customHeight="1">
      <c r="A185" s="2" t="s">
        <v>53</v>
      </c>
      <c r="B185" s="2" t="s">
        <v>249</v>
      </c>
      <c r="C185" s="1" t="str">
        <f>HYPERLINK("https://docs.google.com/presentation/d/1_Qb_VXFaYAgcE3tPVw-8s9Rr3SBmFD-olHsU36uEXhk/edit?usp=sharing", IMAGE("https://chart.googleapis.com/chart?chs=150x150&amp;cht=qr&amp;chl=https://docs.google.com/presentation/d/1_Qb_VXFaYAgcE3tPVw-8s9Rr3SBmFD-olHsU36uEXhk/edit?usp=sharing",1))</f>
        <v>#REF!</v>
      </c>
      <c r="D185" s="3" t="s">
        <v>276</v>
      </c>
      <c r="E185" s="4" t="str">
        <f t="shared" ref="E185:E188" si="33">HYPERLINK("https://docs.google.com/presentation/d/1_Qb_VXFaYAgcE3tPVw-8s9Rr3SBmFD-olHsU36uEXhk/edit?usp=sharing","giphy booth, ")</f>
        <v>giphy booth, </v>
      </c>
    </row>
    <row r="186" ht="112.5" customHeight="1">
      <c r="A186" s="2" t="s">
        <v>55</v>
      </c>
      <c r="B186" s="2" t="s">
        <v>272</v>
      </c>
      <c r="C186" s="1" t="str">
        <f>HYPERLINK("https://docs.google.com/presentation/d/1_Qb_VXFaYAgcE3tPVw-8s9Rr3SBmFD-olHsU36uEXhk/pub?start=true&amp;loop=true&amp;delayms=3000", IMAGE("https://chart.googleapis.com/chart?chs=150x150&amp;cht=qr&amp;chl=https://docs.google.com/presentation/d/1_Qb_VXFaYAgcE3tPVw-8s9Rr3SBmFD-olHsU36uEXhk/pub?start=true&amp;loop=true&amp;delayms=3000",1))</f>
        <v>#REF!</v>
      </c>
      <c r="D186" s="3" t="s">
        <v>277</v>
      </c>
      <c r="E186" s="4" t="str">
        <f t="shared" si="33"/>
        <v>giphy booth, </v>
      </c>
    </row>
    <row r="187" ht="112.5" customHeight="1">
      <c r="A187" s="2" t="s">
        <v>57</v>
      </c>
      <c r="B187" s="2" t="s">
        <v>274</v>
      </c>
      <c r="C187" s="1" t="str">
        <f>HYPERLINK("https://docs.google.com/presentation/d/1_Qb_VXFaYAgcE3tPVw-8s9Rr3SBmFD-olHsU36uEXhk/view", IMAGE("https://chart.googleapis.com/chart?chs=150x150&amp;cht=qr&amp;chl=https://docs.google.com/presentation/d/1_Qb_VXFaYAgcE3tPVw-8s9Rr3SBmFD-olHsU36uEXhk/view",1))</f>
        <v>#REF!</v>
      </c>
      <c r="D187" s="3" t="s">
        <v>278</v>
      </c>
      <c r="E187" s="4" t="str">
        <f t="shared" si="33"/>
        <v>giphy booth, </v>
      </c>
    </row>
    <row r="188" ht="112.5" customHeight="1">
      <c r="A188" s="2" t="s">
        <v>59</v>
      </c>
      <c r="B188" s="2" t="s">
        <v>279</v>
      </c>
      <c r="C188" s="1" t="str">
        <f>HYPERLINK("https://docs.google.com/presentation/d/1_Qb_VXFaYAgcE3tPVw-8s9Rr3SBmFD-olHsU36uEXhk/htmlpresent", IMAGE("https://chart.googleapis.com/chart?chs=150x150&amp;cht=qr&amp;chl=https://docs.google.com/presentation/d/1_Qb_VXFaYAgcE3tPVw-8s9Rr3SBmFD-olHsU36uEXhk/htmlpresent",1))</f>
        <v>#REF!</v>
      </c>
      <c r="D188" s="3" t="s">
        <v>280</v>
      </c>
      <c r="E188" s="4" t="str">
        <f t="shared" si="33"/>
        <v>giphy booth, </v>
      </c>
    </row>
    <row r="189" ht="112.5" customHeight="1">
      <c r="A189" s="2" t="s">
        <v>131</v>
      </c>
      <c r="B189" s="2" t="s">
        <v>1</v>
      </c>
      <c r="C189" s="1" t="str">
        <f>HYPERLINK("https://sites.google.com/view/lucky-frog-photo-booth-photo/home", IMAGE("https://chart.googleapis.com/chart?chs=150x150&amp;cht=qr&amp;chl=https://sites.google.com/view/lucky-frog-photo-booth-photo/home",1))</f>
        <v>#REF!</v>
      </c>
      <c r="D189" s="3" t="s">
        <v>132</v>
      </c>
      <c r="E189" s="4" t="str">
        <f>HYPERLINK("https://sites.google.com/view/lucky-frog-photo-booth-photo/home","wedding photo booth rental near me")</f>
        <v>wedding photo booth rental near me</v>
      </c>
    </row>
    <row r="190" ht="112.5" customHeight="1">
      <c r="A190" s="2" t="s">
        <v>131</v>
      </c>
      <c r="B190" s="2" t="s">
        <v>1</v>
      </c>
      <c r="C190" s="1" t="str">
        <f>HYPERLINK("https://sites.google.com/view/360videoboothrentallosangeles/home", IMAGE("https://chart.googleapis.com/chart?chs=150x150&amp;cht=qr&amp;chl=https://sites.google.com/view/360videoboothrentallosangeles/home",1))</f>
        <v>#REF!</v>
      </c>
      <c r="D190" s="3" t="s">
        <v>133</v>
      </c>
      <c r="E190" s="4" t="str">
        <f>HYPERLINK("https://sites.google.com/view/360videoboothrentallosangeles/home","wedding photo booth rental near me")</f>
        <v>wedding photo booth rental near me</v>
      </c>
    </row>
    <row r="191" ht="112.5" customHeight="1">
      <c r="A191" s="2" t="s">
        <v>131</v>
      </c>
      <c r="B191" s="2" t="s">
        <v>1</v>
      </c>
      <c r="C191" s="1" t="str">
        <f>HYPERLINK("https://sites.google.com/view/luckyfrogphotoboothrental/home", IMAGE("https://chart.googleapis.com/chart?chs=150x150&amp;cht=qr&amp;chl=https://sites.google.com/view/luckyfrogphotoboothrental/home",1))</f>
        <v>#REF!</v>
      </c>
      <c r="D191" s="3" t="s">
        <v>134</v>
      </c>
      <c r="E191" s="4" t="str">
        <f>HYPERLINK("https://sites.google.com/view/luckyfrogphotoboothrental/home","wedding photo booth rental near me")</f>
        <v>wedding photo booth rental near me</v>
      </c>
    </row>
    <row r="192" ht="112.5" customHeight="1">
      <c r="A192" s="2" t="s">
        <v>131</v>
      </c>
      <c r="B192" s="2" t="s">
        <v>1</v>
      </c>
      <c r="C192" s="1" t="str">
        <f>HYPERLINK("https://sites.google.com/view/glamboothmissionviejo/home", IMAGE("https://chart.googleapis.com/chart?chs=150x150&amp;cht=qr&amp;chl=https://sites.google.com/view/glamboothmissionviejo/home",1))</f>
        <v>#REF!</v>
      </c>
      <c r="D192" s="3" t="s">
        <v>135</v>
      </c>
      <c r="E192" s="4" t="str">
        <f>HYPERLINK("https://sites.google.com/view/glamboothmissionviejo/home","wedding photo booth rental near me")</f>
        <v>wedding photo booth rental near me</v>
      </c>
    </row>
    <row r="193" ht="112.5" customHeight="1">
      <c r="A193" s="2" t="s">
        <v>131</v>
      </c>
      <c r="B193" s="2" t="s">
        <v>1</v>
      </c>
      <c r="C193" s="1" t="str">
        <f>HYPERLINK("https://sites.google.com/view/vogue-booth-costa-mesa/home", IMAGE("https://chart.googleapis.com/chart?chs=150x150&amp;cht=qr&amp;chl=https://sites.google.com/view/vogue-booth-costa-mesa/home",1))</f>
        <v>#REF!</v>
      </c>
      <c r="D193" s="3" t="s">
        <v>136</v>
      </c>
      <c r="E193" s="4" t="str">
        <f>HYPERLINK("https://sites.google.com/view/vogue-booth-costa-mesa/home","wedding photo booth rental near me")</f>
        <v>wedding photo booth rental near me</v>
      </c>
    </row>
    <row r="194" ht="112.5" customHeight="1">
      <c r="A194" s="2" t="s">
        <v>19</v>
      </c>
      <c r="B194" s="2" t="s">
        <v>281</v>
      </c>
      <c r="C194" s="1" t="str">
        <f>HYPERLINK("https://drive.google.com/file/d/1H9xceGkXjoV5NZDEDcBo9MxAKLGIW6TD/view?usp=sharing", IMAGE("https://chart.googleapis.com/chart?chs=150x150&amp;cht=qr&amp;chl=https://drive.google.com/file/d/1H9xceGkXjoV5NZDEDcBo9MxAKLGIW6TD/view?usp=sharing",1))</f>
        <v>#REF!</v>
      </c>
      <c r="D194" s="3" t="s">
        <v>282</v>
      </c>
      <c r="E194" s="4" t="str">
        <f>HYPERLINK("https://drive.google.com/file/d/1H9xceGkXjoV5NZDEDcBo9MxAKLGIW6TD/view?usp=sharing","capture the moment photo booth")</f>
        <v>capture the moment photo booth</v>
      </c>
    </row>
    <row r="195" ht="112.5" customHeight="1">
      <c r="A195" s="2" t="s">
        <v>19</v>
      </c>
      <c r="B195" s="2" t="s">
        <v>283</v>
      </c>
      <c r="C195" s="1" t="str">
        <f>HYPERLINK("https://drive.google.com/file/d/10e3zd5hzrOCA2hGU5LboVfMs-CtqGOm7/view?usp=sharing", IMAGE("https://chart.googleapis.com/chart?chs=150x150&amp;cht=qr&amp;chl=https://drive.google.com/file/d/10e3zd5hzrOCA2hGU5LboVfMs-CtqGOm7/view?usp=sharing",1))</f>
        <v>#REF!</v>
      </c>
      <c r="D195" s="3" t="s">
        <v>284</v>
      </c>
      <c r="E195" s="4" t="str">
        <f>HYPERLINK("https://drive.google.com/file/d/10e3zd5hzrOCA2hGU5LboVfMs-CtqGOm7/view?usp=sharing","inside out photo booth")</f>
        <v>inside out photo booth</v>
      </c>
    </row>
    <row r="196" ht="112.5" customHeight="1">
      <c r="A196" s="2" t="s">
        <v>19</v>
      </c>
      <c r="B196" s="2" t="s">
        <v>285</v>
      </c>
      <c r="C196" s="1" t="str">
        <f>HYPERLINK("https://drive.google.com/file/d/1eYc6Nmaa1nQwETwsBkSRv1HFm4WF__df/view?usp=sharing", IMAGE("https://chart.googleapis.com/chart?chs=150x150&amp;cht=qr&amp;chl=https://drive.google.com/file/d/1eYc6Nmaa1nQwETwsBkSRv1HFm4WF__df/view?usp=sharing",1))</f>
        <v>#REF!</v>
      </c>
      <c r="D196" s="3" t="s">
        <v>286</v>
      </c>
      <c r="E196" s="4" t="str">
        <f>HYPERLINK("https://drive.google.com/file/d/1eYc6Nmaa1nQwETwsBkSRv1HFm4WF__df/view?usp=sharing","open air photo booth rental near me")</f>
        <v>open air photo booth rental near me</v>
      </c>
    </row>
    <row r="197" ht="112.5" customHeight="1">
      <c r="A197" s="2" t="s">
        <v>47</v>
      </c>
      <c r="B197" s="2" t="s">
        <v>281</v>
      </c>
      <c r="C197" s="1" t="str">
        <f>HYPERLINK("https://docs.google.com/document/d/12LwU86M179JBNDwKxFqPulRbu2HtuUWwWqFP2WtI57M/edit?usp=sharing", IMAGE("https://chart.googleapis.com/chart?chs=150x150&amp;cht=qr&amp;chl=https://docs.google.com/document/d/12LwU86M179JBNDwKxFqPulRbu2HtuUWwWqFP2WtI57M/edit?usp=sharing",1))</f>
        <v>#REF!</v>
      </c>
      <c r="D197" s="3" t="s">
        <v>287</v>
      </c>
      <c r="E197" s="4" t="str">
        <f t="shared" ref="E197:E199" si="34">HYPERLINK("https://docs.google.com/document/d/12LwU86M179JBNDwKxFqPulRbu2HtuUWwWqFP2WtI57M/edit?usp=sharing","capture the moment photo booth")</f>
        <v>capture the moment photo booth</v>
      </c>
    </row>
    <row r="198" ht="112.5" customHeight="1">
      <c r="A198" s="2" t="s">
        <v>49</v>
      </c>
      <c r="B198" s="2" t="s">
        <v>288</v>
      </c>
      <c r="C198" s="1" t="str">
        <f>HYPERLINK("https://docs.google.com/document/d/12LwU86M179JBNDwKxFqPulRbu2HtuUWwWqFP2WtI57M/pub", IMAGE("https://chart.googleapis.com/chart?chs=150x150&amp;cht=qr&amp;chl=https://docs.google.com/document/d/12LwU86M179JBNDwKxFqPulRbu2HtuUWwWqFP2WtI57M/pub",1))</f>
        <v>#REF!</v>
      </c>
      <c r="D198" s="3" t="s">
        <v>289</v>
      </c>
      <c r="E198" s="4" t="str">
        <f t="shared" si="34"/>
        <v>capture the moment photo booth</v>
      </c>
    </row>
    <row r="199" ht="112.5" customHeight="1">
      <c r="A199" s="2" t="s">
        <v>51</v>
      </c>
      <c r="B199" s="2" t="s">
        <v>290</v>
      </c>
      <c r="C199" s="1" t="str">
        <f>HYPERLINK("https://docs.google.com/document/d/12LwU86M179JBNDwKxFqPulRbu2HtuUWwWqFP2WtI57M/view", IMAGE("https://chart.googleapis.com/chart?chs=150x150&amp;cht=qr&amp;chl=https://docs.google.com/document/d/12LwU86M179JBNDwKxFqPulRbu2HtuUWwWqFP2WtI57M/view",1))</f>
        <v>#REF!</v>
      </c>
      <c r="D199" s="3" t="s">
        <v>291</v>
      </c>
      <c r="E199" s="4" t="str">
        <f t="shared" si="34"/>
        <v>capture the moment photo booth</v>
      </c>
    </row>
    <row r="200" ht="112.5" customHeight="1">
      <c r="A200" s="2" t="s">
        <v>53</v>
      </c>
      <c r="B200" s="2" t="s">
        <v>281</v>
      </c>
      <c r="C200" s="1" t="str">
        <f>HYPERLINK("https://docs.google.com/presentation/d/1QeF2jqDHUzqTgDFREe6H7Kb3knSWXqlB4Qut2v99zx0/edit?usp=sharing", IMAGE("https://chart.googleapis.com/chart?chs=150x150&amp;cht=qr&amp;chl=https://docs.google.com/presentation/d/1QeF2jqDHUzqTgDFREe6H7Kb3knSWXqlB4Qut2v99zx0/edit?usp=sharing",1))</f>
        <v>#REF!</v>
      </c>
      <c r="D200" s="3" t="s">
        <v>292</v>
      </c>
      <c r="E200" s="4" t="str">
        <f t="shared" ref="E200:E203" si="35">HYPERLINK("https://docs.google.com/presentation/d/1QeF2jqDHUzqTgDFREe6H7Kb3knSWXqlB4Qut2v99zx0/edit?usp=sharing","capture the moment photo booth")</f>
        <v>capture the moment photo booth</v>
      </c>
    </row>
    <row r="201" ht="112.5" customHeight="1">
      <c r="A201" s="2" t="s">
        <v>55</v>
      </c>
      <c r="B201" s="2" t="s">
        <v>288</v>
      </c>
      <c r="C201" s="1" t="str">
        <f>HYPERLINK("https://docs.google.com/presentation/d/1QeF2jqDHUzqTgDFREe6H7Kb3knSWXqlB4Qut2v99zx0/pub?start=true&amp;loop=true&amp;delayms=3000", IMAGE("https://chart.googleapis.com/chart?chs=150x150&amp;cht=qr&amp;chl=https://docs.google.com/presentation/d/1QeF2jqDHUzqTgDFREe6H7Kb3knSWXqlB4Qut2v99zx0/pub?start=true&amp;loop=true&amp;delayms=3000",1))</f>
        <v>#REF!</v>
      </c>
      <c r="D201" s="3" t="s">
        <v>293</v>
      </c>
      <c r="E201" s="4" t="str">
        <f t="shared" si="35"/>
        <v>capture the moment photo booth</v>
      </c>
    </row>
    <row r="202" ht="112.5" customHeight="1">
      <c r="A202" s="2" t="s">
        <v>57</v>
      </c>
      <c r="B202" s="2" t="s">
        <v>290</v>
      </c>
      <c r="C202" s="1" t="str">
        <f>HYPERLINK("https://docs.google.com/presentation/d/1QeF2jqDHUzqTgDFREe6H7Kb3knSWXqlB4Qut2v99zx0/view", IMAGE("https://chart.googleapis.com/chart?chs=150x150&amp;cht=qr&amp;chl=https://docs.google.com/presentation/d/1QeF2jqDHUzqTgDFREe6H7Kb3knSWXqlB4Qut2v99zx0/view",1))</f>
        <v>#REF!</v>
      </c>
      <c r="D202" s="3" t="s">
        <v>294</v>
      </c>
      <c r="E202" s="4" t="str">
        <f t="shared" si="35"/>
        <v>capture the moment photo booth</v>
      </c>
    </row>
    <row r="203" ht="112.5" customHeight="1">
      <c r="A203" s="2" t="s">
        <v>59</v>
      </c>
      <c r="B203" s="2" t="s">
        <v>295</v>
      </c>
      <c r="C203" s="1" t="str">
        <f>HYPERLINK("https://docs.google.com/presentation/d/1QeF2jqDHUzqTgDFREe6H7Kb3knSWXqlB4Qut2v99zx0/htmlpresent", IMAGE("https://chart.googleapis.com/chart?chs=150x150&amp;cht=qr&amp;chl=https://docs.google.com/presentation/d/1QeF2jqDHUzqTgDFREe6H7Kb3knSWXqlB4Qut2v99zx0/htmlpresent",1))</f>
        <v>#REF!</v>
      </c>
      <c r="D203" s="3" t="s">
        <v>296</v>
      </c>
      <c r="E203" s="4" t="str">
        <f t="shared" si="35"/>
        <v>capture the moment photo booth</v>
      </c>
    </row>
    <row r="204" ht="112.5" customHeight="1">
      <c r="A204" s="2" t="s">
        <v>47</v>
      </c>
      <c r="B204" s="2" t="s">
        <v>283</v>
      </c>
      <c r="C204" s="1" t="str">
        <f>HYPERLINK("https://docs.google.com/document/d/16eVcX6e7bL7wAsdeVPbaoIPj7Tqba88iQ1A_S3Wyujk/edit?usp=sharing", IMAGE("https://chart.googleapis.com/chart?chs=150x150&amp;cht=qr&amp;chl=https://docs.google.com/document/d/16eVcX6e7bL7wAsdeVPbaoIPj7Tqba88iQ1A_S3Wyujk/edit?usp=sharing",1))</f>
        <v>#REF!</v>
      </c>
      <c r="D204" s="3" t="s">
        <v>297</v>
      </c>
      <c r="E204" s="4" t="str">
        <f t="shared" ref="E204:E206" si="36">HYPERLINK("https://docs.google.com/document/d/16eVcX6e7bL7wAsdeVPbaoIPj7Tqba88iQ1A_S3Wyujk/edit?usp=sharing","inside out photo booth")</f>
        <v>inside out photo booth</v>
      </c>
    </row>
    <row r="205" ht="112.5" customHeight="1">
      <c r="A205" s="2" t="s">
        <v>49</v>
      </c>
      <c r="B205" s="2" t="s">
        <v>298</v>
      </c>
      <c r="C205" s="1" t="str">
        <f>HYPERLINK("https://docs.google.com/document/d/16eVcX6e7bL7wAsdeVPbaoIPj7Tqba88iQ1A_S3Wyujk/pub", IMAGE("https://chart.googleapis.com/chart?chs=150x150&amp;cht=qr&amp;chl=https://docs.google.com/document/d/16eVcX6e7bL7wAsdeVPbaoIPj7Tqba88iQ1A_S3Wyujk/pub",1))</f>
        <v>#REF!</v>
      </c>
      <c r="D205" s="3" t="s">
        <v>299</v>
      </c>
      <c r="E205" s="4" t="str">
        <f t="shared" si="36"/>
        <v>inside out photo booth</v>
      </c>
    </row>
    <row r="206" ht="112.5" customHeight="1">
      <c r="A206" s="2" t="s">
        <v>51</v>
      </c>
      <c r="B206" s="2" t="s">
        <v>300</v>
      </c>
      <c r="C206" s="1" t="str">
        <f>HYPERLINK("https://docs.google.com/document/d/16eVcX6e7bL7wAsdeVPbaoIPj7Tqba88iQ1A_S3Wyujk/view", IMAGE("https://chart.googleapis.com/chart?chs=150x150&amp;cht=qr&amp;chl=https://docs.google.com/document/d/16eVcX6e7bL7wAsdeVPbaoIPj7Tqba88iQ1A_S3Wyujk/view",1))</f>
        <v>#REF!</v>
      </c>
      <c r="D206" s="3" t="s">
        <v>301</v>
      </c>
      <c r="E206" s="4" t="str">
        <f t="shared" si="36"/>
        <v>inside out photo booth</v>
      </c>
    </row>
    <row r="207" ht="112.5" customHeight="1">
      <c r="A207" s="2" t="s">
        <v>53</v>
      </c>
      <c r="B207" s="2" t="s">
        <v>283</v>
      </c>
      <c r="C207" s="1" t="str">
        <f>HYPERLINK("https://docs.google.com/presentation/d/13boZBJNxO_EJvim07vEliBzSiWqOsUfpIRaqT9gqS4Q/edit?usp=sharing", IMAGE("https://chart.googleapis.com/chart?chs=150x150&amp;cht=qr&amp;chl=https://docs.google.com/presentation/d/13boZBJNxO_EJvim07vEliBzSiWqOsUfpIRaqT9gqS4Q/edit?usp=sharing",1))</f>
        <v>#REF!</v>
      </c>
      <c r="D207" s="3" t="s">
        <v>302</v>
      </c>
      <c r="E207" s="4" t="str">
        <f t="shared" ref="E207:E210" si="37">HYPERLINK("https://docs.google.com/presentation/d/13boZBJNxO_EJvim07vEliBzSiWqOsUfpIRaqT9gqS4Q/edit?usp=sharing","inside out photo booth")</f>
        <v>inside out photo booth</v>
      </c>
    </row>
    <row r="208" ht="112.5" customHeight="1">
      <c r="A208" s="2" t="s">
        <v>55</v>
      </c>
      <c r="B208" s="2" t="s">
        <v>298</v>
      </c>
      <c r="C208" s="1" t="str">
        <f>HYPERLINK("https://docs.google.com/presentation/d/13boZBJNxO_EJvim07vEliBzSiWqOsUfpIRaqT9gqS4Q/pub?start=true&amp;loop=true&amp;delayms=3000", IMAGE("https://chart.googleapis.com/chart?chs=150x150&amp;cht=qr&amp;chl=https://docs.google.com/presentation/d/13boZBJNxO_EJvim07vEliBzSiWqOsUfpIRaqT9gqS4Q/pub?start=true&amp;loop=true&amp;delayms=3000",1))</f>
        <v>#REF!</v>
      </c>
      <c r="D208" s="3" t="s">
        <v>303</v>
      </c>
      <c r="E208" s="4" t="str">
        <f t="shared" si="37"/>
        <v>inside out photo booth</v>
      </c>
    </row>
    <row r="209" ht="112.5" customHeight="1">
      <c r="A209" s="2" t="s">
        <v>57</v>
      </c>
      <c r="B209" s="2" t="s">
        <v>300</v>
      </c>
      <c r="C209" s="1" t="str">
        <f>HYPERLINK("https://docs.google.com/presentation/d/13boZBJNxO_EJvim07vEliBzSiWqOsUfpIRaqT9gqS4Q/view", IMAGE("https://chart.googleapis.com/chart?chs=150x150&amp;cht=qr&amp;chl=https://docs.google.com/presentation/d/13boZBJNxO_EJvim07vEliBzSiWqOsUfpIRaqT9gqS4Q/view",1))</f>
        <v>#REF!</v>
      </c>
      <c r="D209" s="3" t="s">
        <v>304</v>
      </c>
      <c r="E209" s="4" t="str">
        <f t="shared" si="37"/>
        <v>inside out photo booth</v>
      </c>
    </row>
    <row r="210" ht="112.5" customHeight="1">
      <c r="A210" s="2" t="s">
        <v>59</v>
      </c>
      <c r="B210" s="2" t="s">
        <v>305</v>
      </c>
      <c r="C210" s="1" t="str">
        <f>HYPERLINK("https://docs.google.com/presentation/d/13boZBJNxO_EJvim07vEliBzSiWqOsUfpIRaqT9gqS4Q/htmlpresent", IMAGE("https://chart.googleapis.com/chart?chs=150x150&amp;cht=qr&amp;chl=https://docs.google.com/presentation/d/13boZBJNxO_EJvim07vEliBzSiWqOsUfpIRaqT9gqS4Q/htmlpresent",1))</f>
        <v>#REF!</v>
      </c>
      <c r="D210" s="3" t="s">
        <v>306</v>
      </c>
      <c r="E210" s="4" t="str">
        <f t="shared" si="37"/>
        <v>inside out photo booth</v>
      </c>
    </row>
    <row r="211" ht="112.5" customHeight="1">
      <c r="A211" s="2" t="s">
        <v>47</v>
      </c>
      <c r="B211" s="2" t="s">
        <v>285</v>
      </c>
      <c r="C211" s="1" t="str">
        <f>HYPERLINK("https://docs.google.com/document/d/1HNdhIHalPuxeaIOcDUjU3xi6bVQipSjpc-AuhsQFbtQ/edit?usp=sharing", IMAGE("https://chart.googleapis.com/chart?chs=150x150&amp;cht=qr&amp;chl=https://docs.google.com/document/d/1HNdhIHalPuxeaIOcDUjU3xi6bVQipSjpc-AuhsQFbtQ/edit?usp=sharing",1))</f>
        <v>#REF!</v>
      </c>
      <c r="D211" s="3" t="s">
        <v>307</v>
      </c>
      <c r="E211" s="4" t="str">
        <f t="shared" ref="E211:E213" si="38">HYPERLINK("https://docs.google.com/document/d/1HNdhIHalPuxeaIOcDUjU3xi6bVQipSjpc-AuhsQFbtQ/edit?usp=sharing","open air photo booth rental near me")</f>
        <v>open air photo booth rental near me</v>
      </c>
    </row>
    <row r="212" ht="112.5" customHeight="1">
      <c r="A212" s="2" t="s">
        <v>49</v>
      </c>
      <c r="B212" s="2" t="s">
        <v>308</v>
      </c>
      <c r="C212" s="1" t="str">
        <f>HYPERLINK("https://docs.google.com/document/d/1HNdhIHalPuxeaIOcDUjU3xi6bVQipSjpc-AuhsQFbtQ/pub", IMAGE("https://chart.googleapis.com/chart?chs=150x150&amp;cht=qr&amp;chl=https://docs.google.com/document/d/1HNdhIHalPuxeaIOcDUjU3xi6bVQipSjpc-AuhsQFbtQ/pub",1))</f>
        <v>#REF!</v>
      </c>
      <c r="D212" s="3" t="s">
        <v>309</v>
      </c>
      <c r="E212" s="4" t="str">
        <f t="shared" si="38"/>
        <v>open air photo booth rental near me</v>
      </c>
    </row>
    <row r="213" ht="112.5" customHeight="1">
      <c r="A213" s="2" t="s">
        <v>51</v>
      </c>
      <c r="B213" s="2" t="s">
        <v>310</v>
      </c>
      <c r="C213" s="1" t="str">
        <f>HYPERLINK("https://docs.google.com/document/d/1HNdhIHalPuxeaIOcDUjU3xi6bVQipSjpc-AuhsQFbtQ/view", IMAGE("https://chart.googleapis.com/chart?chs=150x150&amp;cht=qr&amp;chl=https://docs.google.com/document/d/1HNdhIHalPuxeaIOcDUjU3xi6bVQipSjpc-AuhsQFbtQ/view",1))</f>
        <v>#REF!</v>
      </c>
      <c r="D213" s="3" t="s">
        <v>311</v>
      </c>
      <c r="E213" s="4" t="str">
        <f t="shared" si="38"/>
        <v>open air photo booth rental near me</v>
      </c>
    </row>
    <row r="214" ht="112.5" customHeight="1">
      <c r="A214" s="2" t="s">
        <v>53</v>
      </c>
      <c r="B214" s="2" t="s">
        <v>285</v>
      </c>
      <c r="C214" s="1" t="str">
        <f>HYPERLINK("https://docs.google.com/presentation/d/1YjGfirc17tI20DnCerQxMOap_2Cd0BT6TnNw0nxpTLI/edit?usp=sharing", IMAGE("https://chart.googleapis.com/chart?chs=150x150&amp;cht=qr&amp;chl=https://docs.google.com/presentation/d/1YjGfirc17tI20DnCerQxMOap_2Cd0BT6TnNw0nxpTLI/edit?usp=sharing",1))</f>
        <v>#REF!</v>
      </c>
      <c r="D214" s="3" t="s">
        <v>312</v>
      </c>
      <c r="E214" s="4" t="str">
        <f t="shared" ref="E214:E217" si="39">HYPERLINK("https://docs.google.com/presentation/d/1YjGfirc17tI20DnCerQxMOap_2Cd0BT6TnNw0nxpTLI/edit?usp=sharing","open air photo booth rental near me")</f>
        <v>open air photo booth rental near me</v>
      </c>
    </row>
    <row r="215" ht="112.5" customHeight="1">
      <c r="A215" s="2" t="s">
        <v>55</v>
      </c>
      <c r="B215" s="2" t="s">
        <v>308</v>
      </c>
      <c r="C215" s="1" t="str">
        <f>HYPERLINK("https://docs.google.com/presentation/d/1YjGfirc17tI20DnCerQxMOap_2Cd0BT6TnNw0nxpTLI/pub?start=true&amp;loop=true&amp;delayms=3000", IMAGE("https://chart.googleapis.com/chart?chs=150x150&amp;cht=qr&amp;chl=https://docs.google.com/presentation/d/1YjGfirc17tI20DnCerQxMOap_2Cd0BT6TnNw0nxpTLI/pub?start=true&amp;loop=true&amp;delayms=3000",1))</f>
        <v>#REF!</v>
      </c>
      <c r="D215" s="3" t="s">
        <v>313</v>
      </c>
      <c r="E215" s="4" t="str">
        <f t="shared" si="39"/>
        <v>open air photo booth rental near me</v>
      </c>
    </row>
    <row r="216" ht="112.5" customHeight="1">
      <c r="A216" s="2" t="s">
        <v>57</v>
      </c>
      <c r="B216" s="2" t="s">
        <v>310</v>
      </c>
      <c r="C216" s="1" t="str">
        <f>HYPERLINK("https://docs.google.com/presentation/d/1YjGfirc17tI20DnCerQxMOap_2Cd0BT6TnNw0nxpTLI/view", IMAGE("https://chart.googleapis.com/chart?chs=150x150&amp;cht=qr&amp;chl=https://docs.google.com/presentation/d/1YjGfirc17tI20DnCerQxMOap_2Cd0BT6TnNw0nxpTLI/view",1))</f>
        <v>#REF!</v>
      </c>
      <c r="D216" s="3" t="s">
        <v>314</v>
      </c>
      <c r="E216" s="4" t="str">
        <f t="shared" si="39"/>
        <v>open air photo booth rental near me</v>
      </c>
    </row>
    <row r="217" ht="112.5" customHeight="1">
      <c r="A217" s="2" t="s">
        <v>59</v>
      </c>
      <c r="B217" s="2" t="s">
        <v>315</v>
      </c>
      <c r="C217" s="1" t="str">
        <f>HYPERLINK("https://docs.google.com/presentation/d/1YjGfirc17tI20DnCerQxMOap_2Cd0BT6TnNw0nxpTLI/htmlpresent", IMAGE("https://chart.googleapis.com/chart?chs=150x150&amp;cht=qr&amp;chl=https://docs.google.com/presentation/d/1YjGfirc17tI20DnCerQxMOap_2Cd0BT6TnNw0nxpTLI/htmlpresent",1))</f>
        <v>#REF!</v>
      </c>
      <c r="D217" s="3" t="s">
        <v>316</v>
      </c>
      <c r="E217" s="4" t="str">
        <f t="shared" si="39"/>
        <v>open air photo booth rental near me</v>
      </c>
    </row>
    <row r="218" ht="112.5" customHeight="1">
      <c r="A218" s="2" t="s">
        <v>131</v>
      </c>
      <c r="B218" s="2" t="s">
        <v>1</v>
      </c>
      <c r="C218" s="1" t="str">
        <f>HYPERLINK("https://sites.google.com/view/lucky-frog-photo-booth-photo/home", IMAGE("https://chart.googleapis.com/chart?chs=150x150&amp;cht=qr&amp;chl=https://sites.google.com/view/lucky-frog-photo-booth-photo/home",1))</f>
        <v>#REF!</v>
      </c>
      <c r="D218" s="3" t="s">
        <v>132</v>
      </c>
      <c r="E218" s="4" t="str">
        <f>HYPERLINK("https://sites.google.com/view/lucky-frog-photo-booth-photo/home","wedding photo booth rental near me")</f>
        <v>wedding photo booth rental near me</v>
      </c>
    </row>
    <row r="219" ht="112.5" customHeight="1">
      <c r="A219" s="2" t="s">
        <v>131</v>
      </c>
      <c r="B219" s="2" t="s">
        <v>1</v>
      </c>
      <c r="C219" s="1" t="str">
        <f>HYPERLINK("https://sites.google.com/view/360videoboothrentallosangeles/home", IMAGE("https://chart.googleapis.com/chart?chs=150x150&amp;cht=qr&amp;chl=https://sites.google.com/view/360videoboothrentallosangeles/home",1))</f>
        <v>#REF!</v>
      </c>
      <c r="D219" s="3" t="s">
        <v>133</v>
      </c>
      <c r="E219" s="4" t="str">
        <f>HYPERLINK("https://sites.google.com/view/360videoboothrentallosangeles/home","wedding photo booth rental near me")</f>
        <v>wedding photo booth rental near me</v>
      </c>
    </row>
    <row r="220" ht="112.5" customHeight="1">
      <c r="A220" s="2" t="s">
        <v>131</v>
      </c>
      <c r="B220" s="2" t="s">
        <v>1</v>
      </c>
      <c r="C220" s="1" t="str">
        <f>HYPERLINK("https://sites.google.com/view/luckyfrogphotoboothrental/home", IMAGE("https://chart.googleapis.com/chart?chs=150x150&amp;cht=qr&amp;chl=https://sites.google.com/view/luckyfrogphotoboothrental/home",1))</f>
        <v>#REF!</v>
      </c>
      <c r="D220" s="3" t="s">
        <v>134</v>
      </c>
      <c r="E220" s="4" t="str">
        <f>HYPERLINK("https://sites.google.com/view/luckyfrogphotoboothrental/home","wedding photo booth rental near me")</f>
        <v>wedding photo booth rental near me</v>
      </c>
    </row>
    <row r="221" ht="112.5" customHeight="1">
      <c r="A221" s="2" t="s">
        <v>131</v>
      </c>
      <c r="B221" s="2" t="s">
        <v>1</v>
      </c>
      <c r="C221" s="1" t="str">
        <f>HYPERLINK("https://sites.google.com/view/glamboothmissionviejo/home", IMAGE("https://chart.googleapis.com/chart?chs=150x150&amp;cht=qr&amp;chl=https://sites.google.com/view/glamboothmissionviejo/home",1))</f>
        <v>#REF!</v>
      </c>
      <c r="D221" s="3" t="s">
        <v>135</v>
      </c>
      <c r="E221" s="4" t="str">
        <f>HYPERLINK("https://sites.google.com/view/glamboothmissionviejo/home","wedding photo booth rental near me")</f>
        <v>wedding photo booth rental near me</v>
      </c>
    </row>
    <row r="222" ht="112.5" customHeight="1">
      <c r="A222" s="2" t="s">
        <v>131</v>
      </c>
      <c r="B222" s="2" t="s">
        <v>1</v>
      </c>
      <c r="C222" s="1" t="str">
        <f>HYPERLINK("https://sites.google.com/view/vogue-booth-costa-mesa/home", IMAGE("https://chart.googleapis.com/chart?chs=150x150&amp;cht=qr&amp;chl=https://sites.google.com/view/vogue-booth-costa-mesa/home",1))</f>
        <v>#REF!</v>
      </c>
      <c r="D222" s="3" t="s">
        <v>136</v>
      </c>
      <c r="E222" s="4" t="str">
        <f>HYPERLINK("https://sites.google.com/view/vogue-booth-costa-mesa/home","wedding photo booth rental near me")</f>
        <v>wedding photo booth rental near me</v>
      </c>
    </row>
    <row r="223" ht="112.5" customHeight="1">
      <c r="A223" s="2" t="s">
        <v>19</v>
      </c>
      <c r="B223" s="2" t="s">
        <v>317</v>
      </c>
      <c r="C223" s="1" t="str">
        <f>HYPERLINK("https://drive.google.com/file/d/1H3Rzv3iUevZULXOD9TBsDhym4VAUXJ_6/view?usp=sharing", IMAGE("https://chart.googleapis.com/chart?chs=150x150&amp;cht=qr&amp;chl=https://drive.google.com/file/d/1H3Rzv3iUevZULXOD9TBsDhym4VAUXJ_6/view?usp=sharing",1))</f>
        <v>#REF!</v>
      </c>
      <c r="D223" s="3" t="s">
        <v>318</v>
      </c>
      <c r="E223" s="4" t="str">
        <f>HYPERLINK("https://drive.google.com/file/d/1H3Rzv3iUevZULXOD9TBsDhym4VAUXJ_6/view?usp=sharing","glam booth")</f>
        <v>glam booth</v>
      </c>
    </row>
    <row r="224" ht="112.5" customHeight="1">
      <c r="A224" s="2" t="s">
        <v>19</v>
      </c>
      <c r="B224" s="2" t="s">
        <v>319</v>
      </c>
      <c r="C224" s="1" t="str">
        <f>HYPERLINK("https://drive.google.com/file/d/17apQvaqDYo8PL22UP4Ck6PFJ0eUrilVG/view?usp=sharing", IMAGE("https://chart.googleapis.com/chart?chs=150x150&amp;cht=qr&amp;chl=https://drive.google.com/file/d/17apQvaqDYo8PL22UP4Ck6PFJ0eUrilVG/view?usp=sharing",1))</f>
        <v>#REF!</v>
      </c>
      <c r="D224" s="3" t="s">
        <v>320</v>
      </c>
      <c r="E224" s="4" t="str">
        <f>HYPERLINK("https://drive.google.com/file/d/17apQvaqDYo8PL22UP4Ck6PFJ0eUrilVG/view?usp=sharing","outdoor wedding photo booth")</f>
        <v>outdoor wedding photo booth</v>
      </c>
    </row>
    <row r="225" ht="112.5" customHeight="1">
      <c r="A225" s="2" t="s">
        <v>19</v>
      </c>
      <c r="B225" s="2" t="s">
        <v>321</v>
      </c>
      <c r="C225" s="1" t="str">
        <f>HYPERLINK("https://drive.google.com/file/d/1VmTDYX9EWaZi6W1L6TdwTnEBuuVEnDP7/view?usp=sharing", IMAGE("https://chart.googleapis.com/chart?chs=150x150&amp;cht=qr&amp;chl=https://drive.google.com/file/d/1VmTDYX9EWaZi6W1L6TdwTnEBuuVEnDP7/view?usp=sharing",1))</f>
        <v>#REF!</v>
      </c>
      <c r="D225" s="3" t="s">
        <v>322</v>
      </c>
      <c r="E225" s="4" t="str">
        <f>HYPERLINK("https://drive.google.com/file/d/1VmTDYX9EWaZi6W1L6TdwTnEBuuVEnDP7/view?usp=sharing","polaroid photo booth rental")</f>
        <v>polaroid photo booth rental</v>
      </c>
    </row>
    <row r="226" ht="112.5" customHeight="1">
      <c r="A226" s="2" t="s">
        <v>53</v>
      </c>
      <c r="B226" s="2" t="s">
        <v>317</v>
      </c>
      <c r="C226" s="1" t="str">
        <f>HYPERLINK("https://docs.google.com/presentation/d/1uFpxLXrz2_AeY5c9g1T71PPR8mP3Clj2UVZwZJPcDNw/edit?usp=sharing", IMAGE("https://chart.googleapis.com/chart?chs=150x150&amp;cht=qr&amp;chl=https://docs.google.com/presentation/d/1uFpxLXrz2_AeY5c9g1T71PPR8mP3Clj2UVZwZJPcDNw/edit?usp=sharing",1))</f>
        <v>#REF!</v>
      </c>
      <c r="D226" s="3" t="s">
        <v>323</v>
      </c>
      <c r="E226" s="4" t="str">
        <f t="shared" ref="E226:E229" si="40">HYPERLINK("https://docs.google.com/presentation/d/1uFpxLXrz2_AeY5c9g1T71PPR8mP3Clj2UVZwZJPcDNw/edit?usp=sharing","glam booth")</f>
        <v>glam booth</v>
      </c>
    </row>
    <row r="227" ht="112.5" customHeight="1">
      <c r="A227" s="2" t="s">
        <v>55</v>
      </c>
      <c r="B227" s="2" t="s">
        <v>324</v>
      </c>
      <c r="C227" s="1" t="str">
        <f>HYPERLINK("https://docs.google.com/presentation/d/1uFpxLXrz2_AeY5c9g1T71PPR8mP3Clj2UVZwZJPcDNw/pub?start=true&amp;loop=true&amp;delayms=3000", IMAGE("https://chart.googleapis.com/chart?chs=150x150&amp;cht=qr&amp;chl=https://docs.google.com/presentation/d/1uFpxLXrz2_AeY5c9g1T71PPR8mP3Clj2UVZwZJPcDNw/pub?start=true&amp;loop=true&amp;delayms=3000",1))</f>
        <v>#REF!</v>
      </c>
      <c r="D227" s="3" t="s">
        <v>325</v>
      </c>
      <c r="E227" s="4" t="str">
        <f t="shared" si="40"/>
        <v>glam booth</v>
      </c>
    </row>
    <row r="228" ht="112.5" customHeight="1">
      <c r="A228" s="2" t="s">
        <v>57</v>
      </c>
      <c r="B228" s="2" t="s">
        <v>326</v>
      </c>
      <c r="C228" s="1" t="str">
        <f>HYPERLINK("https://docs.google.com/presentation/d/1uFpxLXrz2_AeY5c9g1T71PPR8mP3Clj2UVZwZJPcDNw/view", IMAGE("https://chart.googleapis.com/chart?chs=150x150&amp;cht=qr&amp;chl=https://docs.google.com/presentation/d/1uFpxLXrz2_AeY5c9g1T71PPR8mP3Clj2UVZwZJPcDNw/view",1))</f>
        <v>#REF!</v>
      </c>
      <c r="D228" s="3" t="s">
        <v>327</v>
      </c>
      <c r="E228" s="4" t="str">
        <f t="shared" si="40"/>
        <v>glam booth</v>
      </c>
    </row>
    <row r="229" ht="112.5" customHeight="1">
      <c r="A229" s="2" t="s">
        <v>59</v>
      </c>
      <c r="B229" s="2" t="s">
        <v>328</v>
      </c>
      <c r="C229" s="1" t="str">
        <f>HYPERLINK("https://docs.google.com/presentation/d/1uFpxLXrz2_AeY5c9g1T71PPR8mP3Clj2UVZwZJPcDNw/htmlpresent", IMAGE("https://chart.googleapis.com/chart?chs=150x150&amp;cht=qr&amp;chl=https://docs.google.com/presentation/d/1uFpxLXrz2_AeY5c9g1T71PPR8mP3Clj2UVZwZJPcDNw/htmlpresent",1))</f>
        <v>#REF!</v>
      </c>
      <c r="D229" s="3" t="s">
        <v>329</v>
      </c>
      <c r="E229" s="4" t="str">
        <f t="shared" si="40"/>
        <v>glam booth</v>
      </c>
    </row>
    <row r="230" ht="112.5" customHeight="1">
      <c r="A230" s="2" t="s">
        <v>47</v>
      </c>
      <c r="B230" s="2" t="s">
        <v>319</v>
      </c>
      <c r="C230" s="1" t="str">
        <f>HYPERLINK("https://docs.google.com/document/d/1InmvYcy0FEW8anWMoz45jHpy5sDv8nkTvkerYn3-x1I/edit?usp=sharing", IMAGE("https://chart.googleapis.com/chart?chs=150x150&amp;cht=qr&amp;chl=https://docs.google.com/document/d/1InmvYcy0FEW8anWMoz45jHpy5sDv8nkTvkerYn3-x1I/edit?usp=sharing",1))</f>
        <v>#REF!</v>
      </c>
      <c r="D230" s="3" t="s">
        <v>330</v>
      </c>
      <c r="E230" s="4" t="str">
        <f t="shared" ref="E230:E232" si="41">HYPERLINK("https://docs.google.com/document/d/1InmvYcy0FEW8anWMoz45jHpy5sDv8nkTvkerYn3-x1I/edit?usp=sharing","outdoor wedding photo booth")</f>
        <v>outdoor wedding photo booth</v>
      </c>
    </row>
    <row r="231" ht="112.5" customHeight="1">
      <c r="A231" s="2" t="s">
        <v>49</v>
      </c>
      <c r="B231" s="2" t="s">
        <v>331</v>
      </c>
      <c r="C231" s="1" t="str">
        <f>HYPERLINK("https://docs.google.com/document/d/1InmvYcy0FEW8anWMoz45jHpy5sDv8nkTvkerYn3-x1I/pub", IMAGE("https://chart.googleapis.com/chart?chs=150x150&amp;cht=qr&amp;chl=https://docs.google.com/document/d/1InmvYcy0FEW8anWMoz45jHpy5sDv8nkTvkerYn3-x1I/pub",1))</f>
        <v>#REF!</v>
      </c>
      <c r="D231" s="3" t="s">
        <v>332</v>
      </c>
      <c r="E231" s="4" t="str">
        <f t="shared" si="41"/>
        <v>outdoor wedding photo booth</v>
      </c>
    </row>
    <row r="232" ht="112.5" customHeight="1">
      <c r="A232" s="2" t="s">
        <v>51</v>
      </c>
      <c r="B232" s="2" t="s">
        <v>333</v>
      </c>
      <c r="C232" s="1" t="str">
        <f>HYPERLINK("https://docs.google.com/document/d/1InmvYcy0FEW8anWMoz45jHpy5sDv8nkTvkerYn3-x1I/view", IMAGE("https://chart.googleapis.com/chart?chs=150x150&amp;cht=qr&amp;chl=https://docs.google.com/document/d/1InmvYcy0FEW8anWMoz45jHpy5sDv8nkTvkerYn3-x1I/view",1))</f>
        <v>#REF!</v>
      </c>
      <c r="D232" s="3" t="s">
        <v>334</v>
      </c>
      <c r="E232" s="4" t="str">
        <f t="shared" si="41"/>
        <v>outdoor wedding photo booth</v>
      </c>
    </row>
    <row r="233" ht="112.5" customHeight="1">
      <c r="A233" s="2" t="s">
        <v>53</v>
      </c>
      <c r="B233" s="2" t="s">
        <v>319</v>
      </c>
      <c r="C233" s="1" t="str">
        <f>HYPERLINK("https://docs.google.com/presentation/d/1sZpkuWxYb5RARiXeXrLKOb9JqpQc4K9LJiGX-W4i7Cw/edit?usp=sharing", IMAGE("https://chart.googleapis.com/chart?chs=150x150&amp;cht=qr&amp;chl=https://docs.google.com/presentation/d/1sZpkuWxYb5RARiXeXrLKOb9JqpQc4K9LJiGX-W4i7Cw/edit?usp=sharing",1))</f>
        <v>#REF!</v>
      </c>
      <c r="D233" s="3" t="s">
        <v>335</v>
      </c>
      <c r="E233" s="4" t="str">
        <f t="shared" ref="E233:E236" si="42">HYPERLINK("https://docs.google.com/presentation/d/1sZpkuWxYb5RARiXeXrLKOb9JqpQc4K9LJiGX-W4i7Cw/edit?usp=sharing","outdoor wedding photo booth")</f>
        <v>outdoor wedding photo booth</v>
      </c>
    </row>
    <row r="234" ht="112.5" customHeight="1">
      <c r="A234" s="2" t="s">
        <v>55</v>
      </c>
      <c r="B234" s="2" t="s">
        <v>331</v>
      </c>
      <c r="C234" s="1" t="str">
        <f>HYPERLINK("https://docs.google.com/presentation/d/1sZpkuWxYb5RARiXeXrLKOb9JqpQc4K9LJiGX-W4i7Cw/pub?start=true&amp;loop=true&amp;delayms=3000", IMAGE("https://chart.googleapis.com/chart?chs=150x150&amp;cht=qr&amp;chl=https://docs.google.com/presentation/d/1sZpkuWxYb5RARiXeXrLKOb9JqpQc4K9LJiGX-W4i7Cw/pub?start=true&amp;loop=true&amp;delayms=3000",1))</f>
        <v>#REF!</v>
      </c>
      <c r="D234" s="3" t="s">
        <v>336</v>
      </c>
      <c r="E234" s="4" t="str">
        <f t="shared" si="42"/>
        <v>outdoor wedding photo booth</v>
      </c>
    </row>
    <row r="235" ht="112.5" customHeight="1">
      <c r="A235" s="2" t="s">
        <v>57</v>
      </c>
      <c r="B235" s="2" t="s">
        <v>333</v>
      </c>
      <c r="C235" s="1" t="str">
        <f>HYPERLINK("https://docs.google.com/presentation/d/1sZpkuWxYb5RARiXeXrLKOb9JqpQc4K9LJiGX-W4i7Cw/view", IMAGE("https://chart.googleapis.com/chart?chs=150x150&amp;cht=qr&amp;chl=https://docs.google.com/presentation/d/1sZpkuWxYb5RARiXeXrLKOb9JqpQc4K9LJiGX-W4i7Cw/view",1))</f>
        <v>#REF!</v>
      </c>
      <c r="D235" s="3" t="s">
        <v>337</v>
      </c>
      <c r="E235" s="4" t="str">
        <f t="shared" si="42"/>
        <v>outdoor wedding photo booth</v>
      </c>
    </row>
    <row r="236" ht="112.5" customHeight="1">
      <c r="A236" s="2" t="s">
        <v>59</v>
      </c>
      <c r="B236" s="2" t="s">
        <v>338</v>
      </c>
      <c r="C236" s="1" t="str">
        <f>HYPERLINK("https://docs.google.com/presentation/d/1sZpkuWxYb5RARiXeXrLKOb9JqpQc4K9LJiGX-W4i7Cw/htmlpresent", IMAGE("https://chart.googleapis.com/chart?chs=150x150&amp;cht=qr&amp;chl=https://docs.google.com/presentation/d/1sZpkuWxYb5RARiXeXrLKOb9JqpQc4K9LJiGX-W4i7Cw/htmlpresent",1))</f>
        <v>#REF!</v>
      </c>
      <c r="D236" s="3" t="s">
        <v>339</v>
      </c>
      <c r="E236" s="4" t="str">
        <f t="shared" si="42"/>
        <v>outdoor wedding photo booth</v>
      </c>
    </row>
    <row r="237" ht="112.5" customHeight="1">
      <c r="A237" s="2" t="s">
        <v>47</v>
      </c>
      <c r="B237" s="2" t="s">
        <v>321</v>
      </c>
      <c r="C237" s="1" t="str">
        <f>HYPERLINK("https://docs.google.com/document/d/1K5pCgAVxZ5UF3lt6RDO65oEjL9khgE1yE_Pn0a_LO2s/edit?usp=sharing", IMAGE("https://chart.googleapis.com/chart?chs=150x150&amp;cht=qr&amp;chl=https://docs.google.com/document/d/1K5pCgAVxZ5UF3lt6RDO65oEjL9khgE1yE_Pn0a_LO2s/edit?usp=sharing",1))</f>
        <v>#REF!</v>
      </c>
      <c r="D237" s="3" t="s">
        <v>340</v>
      </c>
      <c r="E237" s="4" t="str">
        <f t="shared" ref="E237:E239" si="43">HYPERLINK("https://docs.google.com/document/d/1K5pCgAVxZ5UF3lt6RDO65oEjL9khgE1yE_Pn0a_LO2s/edit?usp=sharing","polaroid photo booth rental")</f>
        <v>polaroid photo booth rental</v>
      </c>
    </row>
    <row r="238" ht="112.5" customHeight="1">
      <c r="A238" s="2" t="s">
        <v>49</v>
      </c>
      <c r="B238" s="2" t="s">
        <v>341</v>
      </c>
      <c r="C238" s="1" t="str">
        <f>HYPERLINK("https://docs.google.com/document/d/1K5pCgAVxZ5UF3lt6RDO65oEjL9khgE1yE_Pn0a_LO2s/pub", IMAGE("https://chart.googleapis.com/chart?chs=150x150&amp;cht=qr&amp;chl=https://docs.google.com/document/d/1K5pCgAVxZ5UF3lt6RDO65oEjL9khgE1yE_Pn0a_LO2s/pub",1))</f>
        <v>#REF!</v>
      </c>
      <c r="D238" s="3" t="s">
        <v>342</v>
      </c>
      <c r="E238" s="4" t="str">
        <f t="shared" si="43"/>
        <v>polaroid photo booth rental</v>
      </c>
    </row>
    <row r="239" ht="112.5" customHeight="1">
      <c r="A239" s="2" t="s">
        <v>51</v>
      </c>
      <c r="B239" s="2" t="s">
        <v>343</v>
      </c>
      <c r="C239" s="1" t="str">
        <f>HYPERLINK("https://docs.google.com/document/d/1K5pCgAVxZ5UF3lt6RDO65oEjL9khgE1yE_Pn0a_LO2s/view", IMAGE("https://chart.googleapis.com/chart?chs=150x150&amp;cht=qr&amp;chl=https://docs.google.com/document/d/1K5pCgAVxZ5UF3lt6RDO65oEjL9khgE1yE_Pn0a_LO2s/view",1))</f>
        <v>#REF!</v>
      </c>
      <c r="D239" s="3" t="s">
        <v>344</v>
      </c>
      <c r="E239" s="4" t="str">
        <f t="shared" si="43"/>
        <v>polaroid photo booth rental</v>
      </c>
    </row>
    <row r="240" ht="112.5" customHeight="1">
      <c r="A240" s="2" t="s">
        <v>53</v>
      </c>
      <c r="B240" s="2" t="s">
        <v>321</v>
      </c>
      <c r="C240" s="1" t="str">
        <f>HYPERLINK("https://docs.google.com/presentation/d/1BVqG-xRlw2cwUJJ7UpxS7lgWiVwi1L34mKIiJtraZMM/edit?usp=sharing", IMAGE("https://chart.googleapis.com/chart?chs=150x150&amp;cht=qr&amp;chl=https://docs.google.com/presentation/d/1BVqG-xRlw2cwUJJ7UpxS7lgWiVwi1L34mKIiJtraZMM/edit?usp=sharing",1))</f>
        <v>#REF!</v>
      </c>
      <c r="D240" s="3" t="s">
        <v>345</v>
      </c>
      <c r="E240" s="4" t="str">
        <f t="shared" ref="E240:E243" si="44">HYPERLINK("https://docs.google.com/presentation/d/1BVqG-xRlw2cwUJJ7UpxS7lgWiVwi1L34mKIiJtraZMM/edit?usp=sharing","polaroid photo booth rental")</f>
        <v>polaroid photo booth rental</v>
      </c>
    </row>
    <row r="241" ht="112.5" customHeight="1">
      <c r="A241" s="2" t="s">
        <v>55</v>
      </c>
      <c r="B241" s="2" t="s">
        <v>341</v>
      </c>
      <c r="C241" s="1" t="str">
        <f>HYPERLINK("https://docs.google.com/presentation/d/1BVqG-xRlw2cwUJJ7UpxS7lgWiVwi1L34mKIiJtraZMM/pub?start=true&amp;loop=true&amp;delayms=3000", IMAGE("https://chart.googleapis.com/chart?chs=150x150&amp;cht=qr&amp;chl=https://docs.google.com/presentation/d/1BVqG-xRlw2cwUJJ7UpxS7lgWiVwi1L34mKIiJtraZMM/pub?start=true&amp;loop=true&amp;delayms=3000",1))</f>
        <v>#REF!</v>
      </c>
      <c r="D241" s="3" t="s">
        <v>346</v>
      </c>
      <c r="E241" s="4" t="str">
        <f t="shared" si="44"/>
        <v>polaroid photo booth rental</v>
      </c>
    </row>
    <row r="242" ht="112.5" customHeight="1">
      <c r="A242" s="2" t="s">
        <v>57</v>
      </c>
      <c r="B242" s="2" t="s">
        <v>343</v>
      </c>
      <c r="C242" s="1" t="str">
        <f>HYPERLINK("https://docs.google.com/presentation/d/1BVqG-xRlw2cwUJJ7UpxS7lgWiVwi1L34mKIiJtraZMM/view", IMAGE("https://chart.googleapis.com/chart?chs=150x150&amp;cht=qr&amp;chl=https://docs.google.com/presentation/d/1BVqG-xRlw2cwUJJ7UpxS7lgWiVwi1L34mKIiJtraZMM/view",1))</f>
        <v>#REF!</v>
      </c>
      <c r="D242" s="3" t="s">
        <v>347</v>
      </c>
      <c r="E242" s="4" t="str">
        <f t="shared" si="44"/>
        <v>polaroid photo booth rental</v>
      </c>
    </row>
    <row r="243" ht="112.5" customHeight="1">
      <c r="A243" s="2" t="s">
        <v>59</v>
      </c>
      <c r="B243" s="2" t="s">
        <v>348</v>
      </c>
      <c r="C243" s="1" t="str">
        <f>HYPERLINK("https://docs.google.com/presentation/d/1BVqG-xRlw2cwUJJ7UpxS7lgWiVwi1L34mKIiJtraZMM/htmlpresent", IMAGE("https://chart.googleapis.com/chart?chs=150x150&amp;cht=qr&amp;chl=https://docs.google.com/presentation/d/1BVqG-xRlw2cwUJJ7UpxS7lgWiVwi1L34mKIiJtraZMM/htmlpresent",1))</f>
        <v>#REF!</v>
      </c>
      <c r="D243" s="3" t="s">
        <v>349</v>
      </c>
      <c r="E243" s="4" t="str">
        <f t="shared" si="44"/>
        <v>polaroid photo booth rental</v>
      </c>
    </row>
    <row r="244" ht="112.5" customHeight="1">
      <c r="A244" s="2" t="s">
        <v>131</v>
      </c>
      <c r="B244" s="2" t="s">
        <v>1</v>
      </c>
      <c r="C244" s="1" t="str">
        <f>HYPERLINK("https://sites.google.com/view/lucky-frog-photo-booth-photo/home", IMAGE("https://chart.googleapis.com/chart?chs=150x150&amp;cht=qr&amp;chl=https://sites.google.com/view/lucky-frog-photo-booth-photo/home",1))</f>
        <v>#REF!</v>
      </c>
      <c r="D244" s="3" t="s">
        <v>132</v>
      </c>
      <c r="E244" s="4" t="str">
        <f>HYPERLINK("https://sites.google.com/view/lucky-frog-photo-booth-photo/home","wedding photo booth rental near me")</f>
        <v>wedding photo booth rental near me</v>
      </c>
    </row>
    <row r="245" ht="112.5" customHeight="1">
      <c r="A245" s="2" t="s">
        <v>131</v>
      </c>
      <c r="B245" s="2" t="s">
        <v>1</v>
      </c>
      <c r="C245" s="1" t="str">
        <f>HYPERLINK("https://sites.google.com/view/360videoboothrentallosangeles/home", IMAGE("https://chart.googleapis.com/chart?chs=150x150&amp;cht=qr&amp;chl=https://sites.google.com/view/360videoboothrentallosangeles/home",1))</f>
        <v>#REF!</v>
      </c>
      <c r="D245" s="3" t="s">
        <v>133</v>
      </c>
      <c r="E245" s="4" t="str">
        <f>HYPERLINK("https://sites.google.com/view/360videoboothrentallosangeles/home","wedding photo booth rental near me")</f>
        <v>wedding photo booth rental near me</v>
      </c>
    </row>
    <row r="246" ht="112.5" customHeight="1">
      <c r="A246" s="2" t="s">
        <v>131</v>
      </c>
      <c r="B246" s="2" t="s">
        <v>1</v>
      </c>
      <c r="C246" s="1" t="str">
        <f>HYPERLINK("https://sites.google.com/view/luckyfrogphotoboothrental/home", IMAGE("https://chart.googleapis.com/chart?chs=150x150&amp;cht=qr&amp;chl=https://sites.google.com/view/luckyfrogphotoboothrental/home",1))</f>
        <v>#REF!</v>
      </c>
      <c r="D246" s="3" t="s">
        <v>134</v>
      </c>
      <c r="E246" s="4" t="str">
        <f>HYPERLINK("https://sites.google.com/view/luckyfrogphotoboothrental/home","wedding photo booth rental near me")</f>
        <v>wedding photo booth rental near me</v>
      </c>
    </row>
    <row r="247" ht="112.5" customHeight="1">
      <c r="A247" s="2" t="s">
        <v>131</v>
      </c>
      <c r="B247" s="2" t="s">
        <v>1</v>
      </c>
      <c r="C247" s="1" t="str">
        <f>HYPERLINK("https://sites.google.com/view/glamboothmissionviejo/home", IMAGE("https://chart.googleapis.com/chart?chs=150x150&amp;cht=qr&amp;chl=https://sites.google.com/view/glamboothmissionviejo/home",1))</f>
        <v>#REF!</v>
      </c>
      <c r="D247" s="3" t="s">
        <v>135</v>
      </c>
      <c r="E247" s="4" t="str">
        <f>HYPERLINK("https://sites.google.com/view/glamboothmissionviejo/home","wedding photo booth rental near me")</f>
        <v>wedding photo booth rental near me</v>
      </c>
    </row>
    <row r="248" ht="112.5" customHeight="1">
      <c r="A248" s="2" t="s">
        <v>131</v>
      </c>
      <c r="B248" s="2" t="s">
        <v>1</v>
      </c>
      <c r="C248" s="1" t="str">
        <f>HYPERLINK("https://sites.google.com/view/vogue-booth-costa-mesa/home", IMAGE("https://chart.googleapis.com/chart?chs=150x150&amp;cht=qr&amp;chl=https://sites.google.com/view/vogue-booth-costa-mesa/home",1))</f>
        <v>#REF!</v>
      </c>
      <c r="D248" s="3" t="s">
        <v>136</v>
      </c>
      <c r="E248" s="4" t="str">
        <f>HYPERLINK("https://sites.google.com/view/vogue-booth-costa-mesa/home","wedding photo booth rental near me")</f>
        <v>wedding photo booth rental near me</v>
      </c>
    </row>
    <row r="249" ht="112.5" customHeight="1">
      <c r="A249" s="2" t="s">
        <v>19</v>
      </c>
      <c r="B249" s="2" t="s">
        <v>1</v>
      </c>
      <c r="C249" s="1" t="str">
        <f>HYPERLINK("https://drive.google.com/file/d/1xh0XEQKw-MUys1RlnsTjceoBt8vqU0aO/view?usp=sharing", IMAGE("https://chart.googleapis.com/chart?chs=150x150&amp;cht=qr&amp;chl=https://drive.google.com/file/d/1xh0XEQKw-MUys1RlnsTjceoBt8vqU0aO/view?usp=sharing",1))</f>
        <v>#REF!</v>
      </c>
      <c r="D249" s="3" t="s">
        <v>350</v>
      </c>
      <c r="E249" s="4" t="str">
        <f>HYPERLINK("https://drive.google.com/file/d/1xh0XEQKw-MUys1RlnsTjceoBt8vqU0aO/view?usp=sharing","wedding photo booth rental near me")</f>
        <v>wedding photo booth rental near me</v>
      </c>
    </row>
    <row r="250" ht="112.5" customHeight="1">
      <c r="A250" s="2" t="s">
        <v>19</v>
      </c>
      <c r="B250" s="2" t="s">
        <v>351</v>
      </c>
      <c r="C250" s="1" t="str">
        <f>HYPERLINK("https://drive.google.com/file/d/10HW4YJkgSMfcFAj5Y5cfhvgjM4YMf1ca/view?usp=sharing", IMAGE("https://chart.googleapis.com/chart?chs=150x150&amp;cht=qr&amp;chl=https://drive.google.com/file/d/10HW4YJkgSMfcFAj5Y5cfhvgjM4YMf1ca/view?usp=sharing",1))</f>
        <v>#REF!</v>
      </c>
      <c r="D250" s="3" t="s">
        <v>352</v>
      </c>
      <c r="E250" s="4" t="str">
        <f>HYPERLINK("https://drive.google.com/file/d/10HW4YJkgSMfcFAj5Y5cfhvgjM4YMf1ca/view?usp=sharing","luxury photo booth")</f>
        <v>luxury photo booth</v>
      </c>
    </row>
    <row r="251" ht="112.5" customHeight="1">
      <c r="A251" s="2" t="s">
        <v>19</v>
      </c>
      <c r="B251" s="2" t="s">
        <v>353</v>
      </c>
      <c r="C251" s="1" t="str">
        <f>HYPERLINK("https://drive.google.com/file/d/1lmh5KGrxy4y9wk5mxLRauJCXKBV8h7vS/view?usp=sharing", IMAGE("https://chart.googleapis.com/chart?chs=150x150&amp;cht=qr&amp;chl=https://drive.google.com/file/d/1lmh5KGrxy4y9wk5mxLRauJCXKBV8h7vS/view?usp=sharing",1))</f>
        <v>#REF!</v>
      </c>
      <c r="D251" s="3" t="s">
        <v>354</v>
      </c>
      <c r="E251" s="4" t="str">
        <f>HYPERLINK("https://drive.google.com/file/d/1lmh5KGrxy4y9wk5mxLRauJCXKBV8h7vS/view?usp=sharing","find a photo booth")</f>
        <v>find a photo booth</v>
      </c>
    </row>
    <row r="252" ht="112.5" customHeight="1">
      <c r="A252" s="2" t="s">
        <v>47</v>
      </c>
      <c r="B252" s="2" t="s">
        <v>1</v>
      </c>
      <c r="C252" s="1" t="str">
        <f>HYPERLINK("https://docs.google.com/document/d/1eAcTCmFf-18F2MbKz8GOdxDgbcPY59CfxxETiAgyBVM/edit?usp=sharing", IMAGE("https://chart.googleapis.com/chart?chs=150x150&amp;cht=qr&amp;chl=https://docs.google.com/document/d/1eAcTCmFf-18F2MbKz8GOdxDgbcPY59CfxxETiAgyBVM/edit?usp=sharing",1))</f>
        <v>#REF!</v>
      </c>
      <c r="D252" s="3" t="s">
        <v>355</v>
      </c>
      <c r="E252" s="4" t="str">
        <f t="shared" ref="E252:E254" si="45">HYPERLINK("https://docs.google.com/document/d/1eAcTCmFf-18F2MbKz8GOdxDgbcPY59CfxxETiAgyBVM/edit?usp=sharing","wedding photo booth rental near me")</f>
        <v>wedding photo booth rental near me</v>
      </c>
    </row>
    <row r="253" ht="112.5" customHeight="1">
      <c r="A253" s="2" t="s">
        <v>49</v>
      </c>
      <c r="B253" s="2" t="s">
        <v>32</v>
      </c>
      <c r="C253" s="1" t="str">
        <f>HYPERLINK("https://docs.google.com/document/d/1eAcTCmFf-18F2MbKz8GOdxDgbcPY59CfxxETiAgyBVM/pub", IMAGE("https://chart.googleapis.com/chart?chs=150x150&amp;cht=qr&amp;chl=https://docs.google.com/document/d/1eAcTCmFf-18F2MbKz8GOdxDgbcPY59CfxxETiAgyBVM/pub",1))</f>
        <v>#REF!</v>
      </c>
      <c r="D253" s="3" t="s">
        <v>356</v>
      </c>
      <c r="E253" s="4" t="str">
        <f t="shared" si="45"/>
        <v>wedding photo booth rental near me</v>
      </c>
    </row>
    <row r="254" ht="112.5" customHeight="1">
      <c r="A254" s="2" t="s">
        <v>51</v>
      </c>
      <c r="B254" s="2" t="s">
        <v>35</v>
      </c>
      <c r="C254" s="1" t="str">
        <f>HYPERLINK("https://docs.google.com/document/d/1eAcTCmFf-18F2MbKz8GOdxDgbcPY59CfxxETiAgyBVM/view", IMAGE("https://chart.googleapis.com/chart?chs=150x150&amp;cht=qr&amp;chl=https://docs.google.com/document/d/1eAcTCmFf-18F2MbKz8GOdxDgbcPY59CfxxETiAgyBVM/view",1))</f>
        <v>#REF!</v>
      </c>
      <c r="D254" s="3" t="s">
        <v>357</v>
      </c>
      <c r="E254" s="4" t="str">
        <f t="shared" si="45"/>
        <v>wedding photo booth rental near me</v>
      </c>
    </row>
    <row r="255" ht="112.5" customHeight="1">
      <c r="A255" s="2" t="s">
        <v>53</v>
      </c>
      <c r="B255" s="2" t="s">
        <v>1</v>
      </c>
      <c r="C255" s="1" t="str">
        <f>HYPERLINK("https://docs.google.com/presentation/d/12p54sng-nYoFe0Q-8XlUBrgquzYikaaJb3hhGh95ZlU/edit?usp=sharing", IMAGE("https://chart.googleapis.com/chart?chs=150x150&amp;cht=qr&amp;chl=https://docs.google.com/presentation/d/12p54sng-nYoFe0Q-8XlUBrgquzYikaaJb3hhGh95ZlU/edit?usp=sharing",1))</f>
        <v>#REF!</v>
      </c>
      <c r="D255" s="3" t="s">
        <v>358</v>
      </c>
      <c r="E255" s="4" t="str">
        <f t="shared" ref="E255:E258" si="46">HYPERLINK("https://docs.google.com/presentation/d/12p54sng-nYoFe0Q-8XlUBrgquzYikaaJb3hhGh95ZlU/edit?usp=sharing","wedding photo booth rental near me")</f>
        <v>wedding photo booth rental near me</v>
      </c>
    </row>
    <row r="256" ht="112.5" customHeight="1">
      <c r="A256" s="2" t="s">
        <v>55</v>
      </c>
      <c r="B256" s="2" t="s">
        <v>32</v>
      </c>
      <c r="C256" s="1" t="str">
        <f>HYPERLINK("https://docs.google.com/presentation/d/12p54sng-nYoFe0Q-8XlUBrgquzYikaaJb3hhGh95ZlU/pub?start=true&amp;loop=true&amp;delayms=3000", IMAGE("https://chart.googleapis.com/chart?chs=150x150&amp;cht=qr&amp;chl=https://docs.google.com/presentation/d/12p54sng-nYoFe0Q-8XlUBrgquzYikaaJb3hhGh95ZlU/pub?start=true&amp;loop=true&amp;delayms=3000",1))</f>
        <v>#REF!</v>
      </c>
      <c r="D256" s="3" t="s">
        <v>359</v>
      </c>
      <c r="E256" s="4" t="str">
        <f t="shared" si="46"/>
        <v>wedding photo booth rental near me</v>
      </c>
    </row>
    <row r="257" ht="112.5" customHeight="1">
      <c r="A257" s="2" t="s">
        <v>57</v>
      </c>
      <c r="B257" s="2" t="s">
        <v>35</v>
      </c>
      <c r="C257" s="1" t="str">
        <f>HYPERLINK("https://docs.google.com/presentation/d/12p54sng-nYoFe0Q-8XlUBrgquzYikaaJb3hhGh95ZlU/view", IMAGE("https://chart.googleapis.com/chart?chs=150x150&amp;cht=qr&amp;chl=https://docs.google.com/presentation/d/12p54sng-nYoFe0Q-8XlUBrgquzYikaaJb3hhGh95ZlU/view",1))</f>
        <v>#REF!</v>
      </c>
      <c r="D257" s="3" t="s">
        <v>360</v>
      </c>
      <c r="E257" s="4" t="str">
        <f t="shared" si="46"/>
        <v>wedding photo booth rental near me</v>
      </c>
    </row>
    <row r="258" ht="112.5" customHeight="1">
      <c r="A258" s="2" t="s">
        <v>59</v>
      </c>
      <c r="B258" s="2" t="s">
        <v>60</v>
      </c>
      <c r="C258" s="1" t="str">
        <f>HYPERLINK("https://docs.google.com/presentation/d/12p54sng-nYoFe0Q-8XlUBrgquzYikaaJb3hhGh95ZlU/htmlpresent", IMAGE("https://chart.googleapis.com/chart?chs=150x150&amp;cht=qr&amp;chl=https://docs.google.com/presentation/d/12p54sng-nYoFe0Q-8XlUBrgquzYikaaJb3hhGh95ZlU/htmlpresent",1))</f>
        <v>#REF!</v>
      </c>
      <c r="D258" s="3" t="s">
        <v>361</v>
      </c>
      <c r="E258" s="4" t="str">
        <f t="shared" si="46"/>
        <v>wedding photo booth rental near me</v>
      </c>
    </row>
    <row r="259" ht="112.5" customHeight="1">
      <c r="A259" s="2" t="s">
        <v>47</v>
      </c>
      <c r="B259" s="2" t="s">
        <v>351</v>
      </c>
      <c r="C259" s="1" t="str">
        <f>HYPERLINK("https://docs.google.com/document/d/1JZpewM-9eo2_TkPLO7tt-QWnVTyupOCUrDcEBkEHPmo/edit?usp=sharing", IMAGE("https://chart.googleapis.com/chart?chs=150x150&amp;cht=qr&amp;chl=https://docs.google.com/document/d/1JZpewM-9eo2_TkPLO7tt-QWnVTyupOCUrDcEBkEHPmo/edit?usp=sharing",1))</f>
        <v>#REF!</v>
      </c>
      <c r="D259" s="3" t="s">
        <v>362</v>
      </c>
      <c r="E259" s="4" t="str">
        <f t="shared" ref="E259:E261" si="47">HYPERLINK("https://docs.google.com/document/d/1JZpewM-9eo2_TkPLO7tt-QWnVTyupOCUrDcEBkEHPmo/edit?usp=sharing","luxury photo booth")</f>
        <v>luxury photo booth</v>
      </c>
    </row>
    <row r="260" ht="112.5" customHeight="1">
      <c r="A260" s="2" t="s">
        <v>49</v>
      </c>
      <c r="B260" s="2" t="s">
        <v>363</v>
      </c>
      <c r="C260" s="1" t="str">
        <f>HYPERLINK("https://docs.google.com/document/d/1JZpewM-9eo2_TkPLO7tt-QWnVTyupOCUrDcEBkEHPmo/pub", IMAGE("https://chart.googleapis.com/chart?chs=150x150&amp;cht=qr&amp;chl=https://docs.google.com/document/d/1JZpewM-9eo2_TkPLO7tt-QWnVTyupOCUrDcEBkEHPmo/pub",1))</f>
        <v>#REF!</v>
      </c>
      <c r="D260" s="3" t="s">
        <v>364</v>
      </c>
      <c r="E260" s="4" t="str">
        <f t="shared" si="47"/>
        <v>luxury photo booth</v>
      </c>
    </row>
    <row r="261" ht="112.5" customHeight="1">
      <c r="A261" s="2" t="s">
        <v>51</v>
      </c>
      <c r="B261" s="2" t="s">
        <v>365</v>
      </c>
      <c r="C261" s="1" t="str">
        <f>HYPERLINK("https://docs.google.com/document/d/1JZpewM-9eo2_TkPLO7tt-QWnVTyupOCUrDcEBkEHPmo/view", IMAGE("https://chart.googleapis.com/chart?chs=150x150&amp;cht=qr&amp;chl=https://docs.google.com/document/d/1JZpewM-9eo2_TkPLO7tt-QWnVTyupOCUrDcEBkEHPmo/view",1))</f>
        <v>#REF!</v>
      </c>
      <c r="D261" s="3" t="s">
        <v>366</v>
      </c>
      <c r="E261" s="4" t="str">
        <f t="shared" si="47"/>
        <v>luxury photo booth</v>
      </c>
    </row>
    <row r="262" ht="112.5" customHeight="1">
      <c r="A262" s="2" t="s">
        <v>53</v>
      </c>
      <c r="B262" s="2" t="s">
        <v>351</v>
      </c>
      <c r="C262" s="1" t="str">
        <f>HYPERLINK("https://docs.google.com/presentation/d/1UudTNDJbeUjFeUnVQjcEeqxUGrL7CmNS7QPIF2u_56s/edit?usp=sharing", IMAGE("https://chart.googleapis.com/chart?chs=150x150&amp;cht=qr&amp;chl=https://docs.google.com/presentation/d/1UudTNDJbeUjFeUnVQjcEeqxUGrL7CmNS7QPIF2u_56s/edit?usp=sharing",1))</f>
        <v>#REF!</v>
      </c>
      <c r="D262" s="3" t="s">
        <v>367</v>
      </c>
      <c r="E262" s="4" t="str">
        <f t="shared" ref="E262:E265" si="48">HYPERLINK("https://docs.google.com/presentation/d/1UudTNDJbeUjFeUnVQjcEeqxUGrL7CmNS7QPIF2u_56s/edit?usp=sharing","luxury photo booth")</f>
        <v>luxury photo booth</v>
      </c>
    </row>
    <row r="263" ht="112.5" customHeight="1">
      <c r="A263" s="2" t="s">
        <v>55</v>
      </c>
      <c r="B263" s="2" t="s">
        <v>363</v>
      </c>
      <c r="C263" s="1" t="str">
        <f>HYPERLINK("https://docs.google.com/presentation/d/1UudTNDJbeUjFeUnVQjcEeqxUGrL7CmNS7QPIF2u_56s/pub?start=true&amp;loop=true&amp;delayms=3000", IMAGE("https://chart.googleapis.com/chart?chs=150x150&amp;cht=qr&amp;chl=https://docs.google.com/presentation/d/1UudTNDJbeUjFeUnVQjcEeqxUGrL7CmNS7QPIF2u_56s/pub?start=true&amp;loop=true&amp;delayms=3000",1))</f>
        <v>#REF!</v>
      </c>
      <c r="D263" s="3" t="s">
        <v>368</v>
      </c>
      <c r="E263" s="4" t="str">
        <f t="shared" si="48"/>
        <v>luxury photo booth</v>
      </c>
    </row>
    <row r="264" ht="112.5" customHeight="1">
      <c r="A264" s="2" t="s">
        <v>57</v>
      </c>
      <c r="B264" s="2" t="s">
        <v>365</v>
      </c>
      <c r="C264" s="1" t="str">
        <f>HYPERLINK("https://docs.google.com/presentation/d/1UudTNDJbeUjFeUnVQjcEeqxUGrL7CmNS7QPIF2u_56s/view", IMAGE("https://chart.googleapis.com/chart?chs=150x150&amp;cht=qr&amp;chl=https://docs.google.com/presentation/d/1UudTNDJbeUjFeUnVQjcEeqxUGrL7CmNS7QPIF2u_56s/view",1))</f>
        <v>#REF!</v>
      </c>
      <c r="D264" s="3" t="s">
        <v>369</v>
      </c>
      <c r="E264" s="4" t="str">
        <f t="shared" si="48"/>
        <v>luxury photo booth</v>
      </c>
    </row>
    <row r="265" ht="112.5" customHeight="1">
      <c r="A265" s="2" t="s">
        <v>59</v>
      </c>
      <c r="B265" s="2" t="s">
        <v>370</v>
      </c>
      <c r="C265" s="1" t="str">
        <f>HYPERLINK("https://docs.google.com/presentation/d/1UudTNDJbeUjFeUnVQjcEeqxUGrL7CmNS7QPIF2u_56s/htmlpresent", IMAGE("https://chart.googleapis.com/chart?chs=150x150&amp;cht=qr&amp;chl=https://docs.google.com/presentation/d/1UudTNDJbeUjFeUnVQjcEeqxUGrL7CmNS7QPIF2u_56s/htmlpresent",1))</f>
        <v>#REF!</v>
      </c>
      <c r="D265" s="3" t="s">
        <v>371</v>
      </c>
      <c r="E265" s="4" t="str">
        <f t="shared" si="48"/>
        <v>luxury photo booth</v>
      </c>
    </row>
    <row r="266" ht="112.5" customHeight="1">
      <c r="A266" s="2" t="s">
        <v>47</v>
      </c>
      <c r="B266" s="2" t="s">
        <v>353</v>
      </c>
      <c r="C266" s="1" t="str">
        <f>HYPERLINK("https://docs.google.com/document/d/1YhhIX-4ydS4DW_FfpETlk1gCc0SG_oKEiuLslMJrnfU/edit?usp=sharing", IMAGE("https://chart.googleapis.com/chart?chs=150x150&amp;cht=qr&amp;chl=https://docs.google.com/document/d/1YhhIX-4ydS4DW_FfpETlk1gCc0SG_oKEiuLslMJrnfU/edit?usp=sharing",1))</f>
        <v>#REF!</v>
      </c>
      <c r="D266" s="3" t="s">
        <v>372</v>
      </c>
      <c r="E266" s="4" t="str">
        <f t="shared" ref="E266:E268" si="49">HYPERLINK("https://docs.google.com/document/d/1YhhIX-4ydS4DW_FfpETlk1gCc0SG_oKEiuLslMJrnfU/edit?usp=sharing","find a photo booth")</f>
        <v>find a photo booth</v>
      </c>
    </row>
    <row r="267" ht="112.5" customHeight="1">
      <c r="A267" s="2" t="s">
        <v>49</v>
      </c>
      <c r="B267" s="2" t="s">
        <v>373</v>
      </c>
      <c r="C267" s="1" t="str">
        <f>HYPERLINK("https://docs.google.com/document/d/1YhhIX-4ydS4DW_FfpETlk1gCc0SG_oKEiuLslMJrnfU/pub", IMAGE("https://chart.googleapis.com/chart?chs=150x150&amp;cht=qr&amp;chl=https://docs.google.com/document/d/1YhhIX-4ydS4DW_FfpETlk1gCc0SG_oKEiuLslMJrnfU/pub",1))</f>
        <v>#REF!</v>
      </c>
      <c r="D267" s="3" t="s">
        <v>374</v>
      </c>
      <c r="E267" s="4" t="str">
        <f t="shared" si="49"/>
        <v>find a photo booth</v>
      </c>
    </row>
    <row r="268" ht="112.5" customHeight="1">
      <c r="A268" s="2" t="s">
        <v>51</v>
      </c>
      <c r="B268" s="2" t="s">
        <v>375</v>
      </c>
      <c r="C268" s="1" t="str">
        <f>HYPERLINK("https://docs.google.com/document/d/1YhhIX-4ydS4DW_FfpETlk1gCc0SG_oKEiuLslMJrnfU/view", IMAGE("https://chart.googleapis.com/chart?chs=150x150&amp;cht=qr&amp;chl=https://docs.google.com/document/d/1YhhIX-4ydS4DW_FfpETlk1gCc0SG_oKEiuLslMJrnfU/view",1))</f>
        <v>#REF!</v>
      </c>
      <c r="D268" s="3" t="s">
        <v>376</v>
      </c>
      <c r="E268" s="4" t="str">
        <f t="shared" si="49"/>
        <v>find a photo booth</v>
      </c>
    </row>
    <row r="269" ht="112.5" customHeight="1">
      <c r="A269" s="2" t="s">
        <v>53</v>
      </c>
      <c r="B269" s="2" t="s">
        <v>353</v>
      </c>
      <c r="C269" s="1" t="str">
        <f>HYPERLINK("https://docs.google.com/presentation/d/19zgwB3F6KJ6iO_vCVHBLWsQxgR4ZPjeJjwbNPOjgXtM/edit?usp=sharing", IMAGE("https://chart.googleapis.com/chart?chs=150x150&amp;cht=qr&amp;chl=https://docs.google.com/presentation/d/19zgwB3F6KJ6iO_vCVHBLWsQxgR4ZPjeJjwbNPOjgXtM/edit?usp=sharing",1))</f>
        <v>#REF!</v>
      </c>
      <c r="D269" s="3" t="s">
        <v>377</v>
      </c>
      <c r="E269" s="4" t="str">
        <f t="shared" ref="E269:E272" si="50">HYPERLINK("https://docs.google.com/presentation/d/19zgwB3F6KJ6iO_vCVHBLWsQxgR4ZPjeJjwbNPOjgXtM/edit?usp=sharing","find a photo booth")</f>
        <v>find a photo booth</v>
      </c>
    </row>
    <row r="270" ht="112.5" customHeight="1">
      <c r="A270" s="2" t="s">
        <v>55</v>
      </c>
      <c r="B270" s="2" t="s">
        <v>373</v>
      </c>
      <c r="C270" s="1" t="str">
        <f>HYPERLINK("https://docs.google.com/presentation/d/19zgwB3F6KJ6iO_vCVHBLWsQxgR4ZPjeJjwbNPOjgXtM/pub?start=true&amp;loop=true&amp;delayms=3000", IMAGE("https://chart.googleapis.com/chart?chs=150x150&amp;cht=qr&amp;chl=https://docs.google.com/presentation/d/19zgwB3F6KJ6iO_vCVHBLWsQxgR4ZPjeJjwbNPOjgXtM/pub?start=true&amp;loop=true&amp;delayms=3000",1))</f>
        <v>#REF!</v>
      </c>
      <c r="D270" s="3" t="s">
        <v>378</v>
      </c>
      <c r="E270" s="4" t="str">
        <f t="shared" si="50"/>
        <v>find a photo booth</v>
      </c>
    </row>
    <row r="271" ht="112.5" customHeight="1">
      <c r="A271" s="2" t="s">
        <v>57</v>
      </c>
      <c r="B271" s="2" t="s">
        <v>375</v>
      </c>
      <c r="C271" s="1" t="str">
        <f>HYPERLINK("https://docs.google.com/presentation/d/19zgwB3F6KJ6iO_vCVHBLWsQxgR4ZPjeJjwbNPOjgXtM/view", IMAGE("https://chart.googleapis.com/chart?chs=150x150&amp;cht=qr&amp;chl=https://docs.google.com/presentation/d/19zgwB3F6KJ6iO_vCVHBLWsQxgR4ZPjeJjwbNPOjgXtM/view",1))</f>
        <v>#REF!</v>
      </c>
      <c r="D271" s="3" t="s">
        <v>379</v>
      </c>
      <c r="E271" s="4" t="str">
        <f t="shared" si="50"/>
        <v>find a photo booth</v>
      </c>
    </row>
    <row r="272" ht="112.5" customHeight="1">
      <c r="A272" s="2" t="s">
        <v>59</v>
      </c>
      <c r="B272" s="2" t="s">
        <v>380</v>
      </c>
      <c r="C272" s="1" t="str">
        <f>HYPERLINK("https://docs.google.com/presentation/d/19zgwB3F6KJ6iO_vCVHBLWsQxgR4ZPjeJjwbNPOjgXtM/htmlpresent", IMAGE("https://chart.googleapis.com/chart?chs=150x150&amp;cht=qr&amp;chl=https://docs.google.com/presentation/d/19zgwB3F6KJ6iO_vCVHBLWsQxgR4ZPjeJjwbNPOjgXtM/htmlpresent",1))</f>
        <v>#REF!</v>
      </c>
      <c r="D272" s="3" t="s">
        <v>381</v>
      </c>
      <c r="E272" s="4" t="str">
        <f t="shared" si="50"/>
        <v>find a photo booth</v>
      </c>
    </row>
    <row r="273" ht="112.5" customHeight="1">
      <c r="A273" s="2" t="s">
        <v>131</v>
      </c>
      <c r="B273" s="2" t="s">
        <v>1</v>
      </c>
      <c r="C273" s="1" t="str">
        <f>HYPERLINK("https://sites.google.com/view/lucky-frog-photo-booth-photo/home", IMAGE("https://chart.googleapis.com/chart?chs=150x150&amp;cht=qr&amp;chl=https://sites.google.com/view/lucky-frog-photo-booth-photo/home",1))</f>
        <v>#REF!</v>
      </c>
      <c r="D273" s="3" t="s">
        <v>132</v>
      </c>
      <c r="E273" s="4" t="str">
        <f>HYPERLINK("https://sites.google.com/view/lucky-frog-photo-booth-photo/home","wedding photo booth rental near me")</f>
        <v>wedding photo booth rental near me</v>
      </c>
    </row>
    <row r="274" ht="112.5" customHeight="1">
      <c r="A274" s="2" t="s">
        <v>131</v>
      </c>
      <c r="B274" s="2" t="s">
        <v>1</v>
      </c>
      <c r="C274" s="1" t="str">
        <f>HYPERLINK("https://sites.google.com/view/360videoboothrentallosangeles/home", IMAGE("https://chart.googleapis.com/chart?chs=150x150&amp;cht=qr&amp;chl=https://sites.google.com/view/360videoboothrentallosangeles/home",1))</f>
        <v>#REF!</v>
      </c>
      <c r="D274" s="3" t="s">
        <v>133</v>
      </c>
      <c r="E274" s="4" t="str">
        <f>HYPERLINK("https://sites.google.com/view/360videoboothrentallosangeles/home","wedding photo booth rental near me")</f>
        <v>wedding photo booth rental near me</v>
      </c>
    </row>
    <row r="275" ht="112.5" customHeight="1">
      <c r="A275" s="2" t="s">
        <v>131</v>
      </c>
      <c r="B275" s="2" t="s">
        <v>1</v>
      </c>
      <c r="C275" s="1" t="str">
        <f>HYPERLINK("https://sites.google.com/view/luckyfrogphotoboothrental/home", IMAGE("https://chart.googleapis.com/chart?chs=150x150&amp;cht=qr&amp;chl=https://sites.google.com/view/luckyfrogphotoboothrental/home",1))</f>
        <v>#REF!</v>
      </c>
      <c r="D275" s="3" t="s">
        <v>134</v>
      </c>
      <c r="E275" s="4" t="str">
        <f>HYPERLINK("https://sites.google.com/view/luckyfrogphotoboothrental/home","wedding photo booth rental near me")</f>
        <v>wedding photo booth rental near me</v>
      </c>
    </row>
    <row r="276" ht="112.5" customHeight="1">
      <c r="A276" s="2" t="s">
        <v>131</v>
      </c>
      <c r="B276" s="2" t="s">
        <v>1</v>
      </c>
      <c r="C276" s="1" t="str">
        <f>HYPERLINK("https://sites.google.com/view/glamboothmissionviejo/home", IMAGE("https://chart.googleapis.com/chart?chs=150x150&amp;cht=qr&amp;chl=https://sites.google.com/view/glamboothmissionviejo/home",1))</f>
        <v>#REF!</v>
      </c>
      <c r="D276" s="3" t="s">
        <v>135</v>
      </c>
      <c r="E276" s="4" t="str">
        <f>HYPERLINK("https://sites.google.com/view/glamboothmissionviejo/home","wedding photo booth rental near me")</f>
        <v>wedding photo booth rental near me</v>
      </c>
    </row>
    <row r="277" ht="112.5" customHeight="1">
      <c r="A277" s="2" t="s">
        <v>131</v>
      </c>
      <c r="B277" s="2" t="s">
        <v>1</v>
      </c>
      <c r="C277" s="1" t="str">
        <f>HYPERLINK("https://sites.google.com/view/vogue-booth-costa-mesa/home", IMAGE("https://chart.googleapis.com/chart?chs=150x150&amp;cht=qr&amp;chl=https://sites.google.com/view/vogue-booth-costa-mesa/home",1))</f>
        <v>#REF!</v>
      </c>
      <c r="D277" s="3" t="s">
        <v>136</v>
      </c>
      <c r="E277" s="4" t="str">
        <f>HYPERLINK("https://sites.google.com/view/vogue-booth-costa-mesa/home","wedding photo booth rental near me")</f>
        <v>wedding photo booth rental near me</v>
      </c>
    </row>
    <row r="278" ht="112.5" customHeight="1">
      <c r="A278" s="2" t="s">
        <v>19</v>
      </c>
      <c r="B278" s="2" t="s">
        <v>382</v>
      </c>
      <c r="C278" s="1" t="str">
        <f>HYPERLINK("https://drive.google.com/file/d/1a4Mw_ghNPpej303RDV79L-2YuMSmg_rb/view?usp=sharing", IMAGE("https://chart.googleapis.com/chart?chs=150x150&amp;cht=qr&amp;chl=https://drive.google.com/file/d/1a4Mw_ghNPpej303RDV79L-2YuMSmg_rb/view?usp=sharing",1))</f>
        <v>#REF!</v>
      </c>
      <c r="D278" s="3" t="s">
        <v>383</v>
      </c>
      <c r="E278" s="4" t="str">
        <f>HYPERLINK("https://drive.google.com/file/d/1a4Mw_ghNPpej303RDV79L-2YuMSmg_rb/view?usp=sharing","roving photo booth")</f>
        <v>roving photo booth</v>
      </c>
    </row>
    <row r="279" ht="112.5" customHeight="1">
      <c r="A279" s="2" t="s">
        <v>19</v>
      </c>
      <c r="B279" s="2" t="s">
        <v>384</v>
      </c>
      <c r="C279" s="1" t="str">
        <f>HYPERLINK("https://drive.google.com/file/d/1p6WlkOQR6ILisort0G2O5P8cDqpbSUFZ/view?usp=sharing", IMAGE("https://chart.googleapis.com/chart?chs=150x150&amp;cht=qr&amp;chl=https://drive.google.com/file/d/1p6WlkOQR6ILisort0G2O5P8cDqpbSUFZ/view?usp=sharing",1))</f>
        <v>#REF!</v>
      </c>
      <c r="D279" s="3" t="s">
        <v>385</v>
      </c>
      <c r="E279" s="4" t="str">
        <f>HYPERLINK("https://drive.google.com/file/d/1p6WlkOQR6ILisort0G2O5P8cDqpbSUFZ/view?usp=sharing","picture booth near me")</f>
        <v>picture booth near me</v>
      </c>
    </row>
    <row r="280" ht="112.5" customHeight="1">
      <c r="A280" s="2" t="s">
        <v>19</v>
      </c>
      <c r="B280" s="2" t="s">
        <v>386</v>
      </c>
      <c r="C280" s="1" t="str">
        <f>HYPERLINK("https://drive.google.com/file/d/1KM1QWVnYGtCXNFLIxm-SL0VMbzSMZpvp/view?usp=sharing", IMAGE("https://chart.googleapis.com/chart?chs=150x150&amp;cht=qr&amp;chl=https://drive.google.com/file/d/1KM1QWVnYGtCXNFLIxm-SL0VMbzSMZpvp/view?usp=sharing",1))</f>
        <v>#REF!</v>
      </c>
      <c r="D280" s="3" t="s">
        <v>387</v>
      </c>
      <c r="E280" s="4" t="str">
        <f>HYPERLINK("https://drive.google.com/file/d/1KM1QWVnYGtCXNFLIxm-SL0VMbzSMZpvp/view?usp=sharing","monster photo booth")</f>
        <v>monster photo booth</v>
      </c>
    </row>
    <row r="281" ht="112.5" customHeight="1">
      <c r="A281" s="2" t="s">
        <v>47</v>
      </c>
      <c r="B281" s="2" t="s">
        <v>382</v>
      </c>
      <c r="C281" s="1" t="str">
        <f>HYPERLINK("https://docs.google.com/document/d/1us7vMpXcGxs_ap-SqIN64YvUvUJARe1Z0ffdSG_Jh-U/edit?usp=sharing", IMAGE("https://chart.googleapis.com/chart?chs=150x150&amp;cht=qr&amp;chl=https://docs.google.com/document/d/1us7vMpXcGxs_ap-SqIN64YvUvUJARe1Z0ffdSG_Jh-U/edit?usp=sharing",1))</f>
        <v>#REF!</v>
      </c>
      <c r="D281" s="3" t="s">
        <v>388</v>
      </c>
      <c r="E281" s="4" t="str">
        <f t="shared" ref="E281:E283" si="51">HYPERLINK("https://docs.google.com/document/d/1us7vMpXcGxs_ap-SqIN64YvUvUJARe1Z0ffdSG_Jh-U/edit?usp=sharing","roving photo booth")</f>
        <v>roving photo booth</v>
      </c>
    </row>
    <row r="282" ht="112.5" customHeight="1">
      <c r="A282" s="2" t="s">
        <v>49</v>
      </c>
      <c r="B282" s="2" t="s">
        <v>389</v>
      </c>
      <c r="C282" s="1" t="str">
        <f>HYPERLINK("https://docs.google.com/document/d/1us7vMpXcGxs_ap-SqIN64YvUvUJARe1Z0ffdSG_Jh-U/pub", IMAGE("https://chart.googleapis.com/chart?chs=150x150&amp;cht=qr&amp;chl=https://docs.google.com/document/d/1us7vMpXcGxs_ap-SqIN64YvUvUJARe1Z0ffdSG_Jh-U/pub",1))</f>
        <v>#REF!</v>
      </c>
      <c r="D282" s="3" t="s">
        <v>390</v>
      </c>
      <c r="E282" s="4" t="str">
        <f t="shared" si="51"/>
        <v>roving photo booth</v>
      </c>
    </row>
    <row r="283" ht="112.5" customHeight="1">
      <c r="A283" s="2" t="s">
        <v>51</v>
      </c>
      <c r="B283" s="2" t="s">
        <v>391</v>
      </c>
      <c r="C283" s="1" t="str">
        <f>HYPERLINK("https://docs.google.com/document/d/1us7vMpXcGxs_ap-SqIN64YvUvUJARe1Z0ffdSG_Jh-U/view", IMAGE("https://chart.googleapis.com/chart?chs=150x150&amp;cht=qr&amp;chl=https://docs.google.com/document/d/1us7vMpXcGxs_ap-SqIN64YvUvUJARe1Z0ffdSG_Jh-U/view",1))</f>
        <v>#REF!</v>
      </c>
      <c r="D283" s="3" t="s">
        <v>392</v>
      </c>
      <c r="E283" s="4" t="str">
        <f t="shared" si="51"/>
        <v>roving photo booth</v>
      </c>
    </row>
    <row r="284" ht="112.5" customHeight="1">
      <c r="A284" s="2" t="s">
        <v>53</v>
      </c>
      <c r="B284" s="2" t="s">
        <v>382</v>
      </c>
      <c r="C284" s="1" t="str">
        <f>HYPERLINK("https://docs.google.com/presentation/d/1vnIf8fF4CUq5PunKhDFvLTxPlCltQ3w75VYPEUOsfZE/edit?usp=sharing", IMAGE("https://chart.googleapis.com/chart?chs=150x150&amp;cht=qr&amp;chl=https://docs.google.com/presentation/d/1vnIf8fF4CUq5PunKhDFvLTxPlCltQ3w75VYPEUOsfZE/edit?usp=sharing",1))</f>
        <v>#REF!</v>
      </c>
      <c r="D284" s="3" t="s">
        <v>393</v>
      </c>
      <c r="E284" s="4" t="str">
        <f t="shared" ref="E284:E287" si="52">HYPERLINK("https://docs.google.com/presentation/d/1vnIf8fF4CUq5PunKhDFvLTxPlCltQ3w75VYPEUOsfZE/edit?usp=sharing","roving photo booth")</f>
        <v>roving photo booth</v>
      </c>
    </row>
    <row r="285" ht="112.5" customHeight="1">
      <c r="A285" s="2" t="s">
        <v>55</v>
      </c>
      <c r="B285" s="2" t="s">
        <v>389</v>
      </c>
      <c r="C285" s="1" t="str">
        <f>HYPERLINK("https://docs.google.com/presentation/d/1vnIf8fF4CUq5PunKhDFvLTxPlCltQ3w75VYPEUOsfZE/pub?start=true&amp;loop=true&amp;delayms=3000", IMAGE("https://chart.googleapis.com/chart?chs=150x150&amp;cht=qr&amp;chl=https://docs.google.com/presentation/d/1vnIf8fF4CUq5PunKhDFvLTxPlCltQ3w75VYPEUOsfZE/pub?start=true&amp;loop=true&amp;delayms=3000",1))</f>
        <v>#REF!</v>
      </c>
      <c r="D285" s="3" t="s">
        <v>394</v>
      </c>
      <c r="E285" s="4" t="str">
        <f t="shared" si="52"/>
        <v>roving photo booth</v>
      </c>
    </row>
    <row r="286" ht="112.5" customHeight="1">
      <c r="A286" s="2" t="s">
        <v>57</v>
      </c>
      <c r="B286" s="2" t="s">
        <v>391</v>
      </c>
      <c r="C286" s="1" t="str">
        <f>HYPERLINK("https://docs.google.com/presentation/d/1vnIf8fF4CUq5PunKhDFvLTxPlCltQ3w75VYPEUOsfZE/view", IMAGE("https://chart.googleapis.com/chart?chs=150x150&amp;cht=qr&amp;chl=https://docs.google.com/presentation/d/1vnIf8fF4CUq5PunKhDFvLTxPlCltQ3w75VYPEUOsfZE/view",1))</f>
        <v>#REF!</v>
      </c>
      <c r="D286" s="3" t="s">
        <v>395</v>
      </c>
      <c r="E286" s="4" t="str">
        <f t="shared" si="52"/>
        <v>roving photo booth</v>
      </c>
    </row>
    <row r="287" ht="112.5" customHeight="1">
      <c r="A287" s="2" t="s">
        <v>59</v>
      </c>
      <c r="B287" s="2" t="s">
        <v>396</v>
      </c>
      <c r="C287" s="1" t="str">
        <f>HYPERLINK("https://docs.google.com/presentation/d/1vnIf8fF4CUq5PunKhDFvLTxPlCltQ3w75VYPEUOsfZE/htmlpresent", IMAGE("https://chart.googleapis.com/chart?chs=150x150&amp;cht=qr&amp;chl=https://docs.google.com/presentation/d/1vnIf8fF4CUq5PunKhDFvLTxPlCltQ3w75VYPEUOsfZE/htmlpresent",1))</f>
        <v>#REF!</v>
      </c>
      <c r="D287" s="3" t="s">
        <v>397</v>
      </c>
      <c r="E287" s="4" t="str">
        <f t="shared" si="52"/>
        <v>roving photo booth</v>
      </c>
    </row>
    <row r="288" ht="112.5" customHeight="1">
      <c r="A288" s="2" t="s">
        <v>47</v>
      </c>
      <c r="B288" s="2" t="s">
        <v>384</v>
      </c>
      <c r="C288" s="1" t="str">
        <f>HYPERLINK("https://docs.google.com/document/d/1tcIfvAbtc-hJb-_8Rna5wSfr3Hsri1mnYQJlFDLJyTY/edit?usp=sharing", IMAGE("https://chart.googleapis.com/chart?chs=150x150&amp;cht=qr&amp;chl=https://docs.google.com/document/d/1tcIfvAbtc-hJb-_8Rna5wSfr3Hsri1mnYQJlFDLJyTY/edit?usp=sharing",1))</f>
        <v>#REF!</v>
      </c>
      <c r="D288" s="3" t="s">
        <v>398</v>
      </c>
      <c r="E288" s="4" t="str">
        <f t="shared" ref="E288:E290" si="53">HYPERLINK("https://docs.google.com/document/d/1tcIfvAbtc-hJb-_8Rna5wSfr3Hsri1mnYQJlFDLJyTY/edit?usp=sharing","picture booth near me")</f>
        <v>picture booth near me</v>
      </c>
    </row>
    <row r="289" ht="112.5" customHeight="1">
      <c r="A289" s="2" t="s">
        <v>49</v>
      </c>
      <c r="B289" s="2" t="s">
        <v>399</v>
      </c>
      <c r="C289" s="1" t="str">
        <f>HYPERLINK("https://docs.google.com/document/d/1tcIfvAbtc-hJb-_8Rna5wSfr3Hsri1mnYQJlFDLJyTY/pub", IMAGE("https://chart.googleapis.com/chart?chs=150x150&amp;cht=qr&amp;chl=https://docs.google.com/document/d/1tcIfvAbtc-hJb-_8Rna5wSfr3Hsri1mnYQJlFDLJyTY/pub",1))</f>
        <v>#REF!</v>
      </c>
      <c r="D289" s="3" t="s">
        <v>400</v>
      </c>
      <c r="E289" s="4" t="str">
        <f t="shared" si="53"/>
        <v>picture booth near me</v>
      </c>
    </row>
    <row r="290" ht="112.5" customHeight="1">
      <c r="A290" s="2" t="s">
        <v>51</v>
      </c>
      <c r="B290" s="2" t="s">
        <v>401</v>
      </c>
      <c r="C290" s="1" t="str">
        <f>HYPERLINK("https://docs.google.com/document/d/1tcIfvAbtc-hJb-_8Rna5wSfr3Hsri1mnYQJlFDLJyTY/view", IMAGE("https://chart.googleapis.com/chart?chs=150x150&amp;cht=qr&amp;chl=https://docs.google.com/document/d/1tcIfvAbtc-hJb-_8Rna5wSfr3Hsri1mnYQJlFDLJyTY/view",1))</f>
        <v>#REF!</v>
      </c>
      <c r="D290" s="3" t="s">
        <v>402</v>
      </c>
      <c r="E290" s="4" t="str">
        <f t="shared" si="53"/>
        <v>picture booth near me</v>
      </c>
    </row>
    <row r="291" ht="112.5" customHeight="1">
      <c r="A291" s="2" t="s">
        <v>53</v>
      </c>
      <c r="B291" s="2" t="s">
        <v>384</v>
      </c>
      <c r="C291" s="1" t="str">
        <f>HYPERLINK("https://docs.google.com/presentation/d/1wHG4qWFIxFtC3Gb11n7Riz_mQV7qVMs8cMbTX0GmtmQ/edit?usp=sharing", IMAGE("https://chart.googleapis.com/chart?chs=150x150&amp;cht=qr&amp;chl=https://docs.google.com/presentation/d/1wHG4qWFIxFtC3Gb11n7Riz_mQV7qVMs8cMbTX0GmtmQ/edit?usp=sharing",1))</f>
        <v>#REF!</v>
      </c>
      <c r="D291" s="3" t="s">
        <v>403</v>
      </c>
      <c r="E291" s="4" t="str">
        <f t="shared" ref="E291:E294" si="54">HYPERLINK("https://docs.google.com/presentation/d/1wHG4qWFIxFtC3Gb11n7Riz_mQV7qVMs8cMbTX0GmtmQ/edit?usp=sharing","picture booth near me")</f>
        <v>picture booth near me</v>
      </c>
    </row>
    <row r="292" ht="112.5" customHeight="1">
      <c r="A292" s="2" t="s">
        <v>55</v>
      </c>
      <c r="B292" s="2" t="s">
        <v>399</v>
      </c>
      <c r="C292" s="1" t="str">
        <f>HYPERLINK("https://docs.google.com/presentation/d/1wHG4qWFIxFtC3Gb11n7Riz_mQV7qVMs8cMbTX0GmtmQ/pub?start=true&amp;loop=true&amp;delayms=3000", IMAGE("https://chart.googleapis.com/chart?chs=150x150&amp;cht=qr&amp;chl=https://docs.google.com/presentation/d/1wHG4qWFIxFtC3Gb11n7Riz_mQV7qVMs8cMbTX0GmtmQ/pub?start=true&amp;loop=true&amp;delayms=3000",1))</f>
        <v>#REF!</v>
      </c>
      <c r="D292" s="3" t="s">
        <v>404</v>
      </c>
      <c r="E292" s="4" t="str">
        <f t="shared" si="54"/>
        <v>picture booth near me</v>
      </c>
    </row>
    <row r="293" ht="112.5" customHeight="1">
      <c r="A293" s="2" t="s">
        <v>57</v>
      </c>
      <c r="B293" s="2" t="s">
        <v>401</v>
      </c>
      <c r="C293" s="1" t="str">
        <f>HYPERLINK("https://docs.google.com/presentation/d/1wHG4qWFIxFtC3Gb11n7Riz_mQV7qVMs8cMbTX0GmtmQ/view", IMAGE("https://chart.googleapis.com/chart?chs=150x150&amp;cht=qr&amp;chl=https://docs.google.com/presentation/d/1wHG4qWFIxFtC3Gb11n7Riz_mQV7qVMs8cMbTX0GmtmQ/view",1))</f>
        <v>#REF!</v>
      </c>
      <c r="D293" s="3" t="s">
        <v>405</v>
      </c>
      <c r="E293" s="4" t="str">
        <f t="shared" si="54"/>
        <v>picture booth near me</v>
      </c>
    </row>
    <row r="294" ht="112.5" customHeight="1">
      <c r="A294" s="2" t="s">
        <v>59</v>
      </c>
      <c r="B294" s="2" t="s">
        <v>406</v>
      </c>
      <c r="C294" s="1" t="str">
        <f>HYPERLINK("https://docs.google.com/presentation/d/1wHG4qWFIxFtC3Gb11n7Riz_mQV7qVMs8cMbTX0GmtmQ/htmlpresent", IMAGE("https://chart.googleapis.com/chart?chs=150x150&amp;cht=qr&amp;chl=https://docs.google.com/presentation/d/1wHG4qWFIxFtC3Gb11n7Riz_mQV7qVMs8cMbTX0GmtmQ/htmlpresent",1))</f>
        <v>#REF!</v>
      </c>
      <c r="D294" s="3" t="s">
        <v>407</v>
      </c>
      <c r="E294" s="4" t="str">
        <f t="shared" si="54"/>
        <v>picture booth near me</v>
      </c>
    </row>
    <row r="295" ht="112.5" customHeight="1">
      <c r="A295" s="2" t="s">
        <v>47</v>
      </c>
      <c r="B295" s="2" t="s">
        <v>386</v>
      </c>
      <c r="C295" s="1" t="str">
        <f>HYPERLINK("https://docs.google.com/document/d/1Fkl08hBAndnd--q3kHppPZwMt5sX92EPLqwRHYf0Jnk/edit?usp=sharing", IMAGE("https://chart.googleapis.com/chart?chs=150x150&amp;cht=qr&amp;chl=https://docs.google.com/document/d/1Fkl08hBAndnd--q3kHppPZwMt5sX92EPLqwRHYf0Jnk/edit?usp=sharing",1))</f>
        <v>#REF!</v>
      </c>
      <c r="D295" s="3" t="s">
        <v>408</v>
      </c>
      <c r="E295" s="4" t="str">
        <f t="shared" ref="E295:E297" si="55">HYPERLINK("https://docs.google.com/document/d/1Fkl08hBAndnd--q3kHppPZwMt5sX92EPLqwRHYf0Jnk/edit?usp=sharing","monster photo booth")</f>
        <v>monster photo booth</v>
      </c>
    </row>
    <row r="296" ht="112.5" customHeight="1">
      <c r="A296" s="2" t="s">
        <v>49</v>
      </c>
      <c r="B296" s="2" t="s">
        <v>409</v>
      </c>
      <c r="C296" s="1" t="str">
        <f>HYPERLINK("https://docs.google.com/document/d/1Fkl08hBAndnd--q3kHppPZwMt5sX92EPLqwRHYf0Jnk/pub", IMAGE("https://chart.googleapis.com/chart?chs=150x150&amp;cht=qr&amp;chl=https://docs.google.com/document/d/1Fkl08hBAndnd--q3kHppPZwMt5sX92EPLqwRHYf0Jnk/pub",1))</f>
        <v>#REF!</v>
      </c>
      <c r="D296" s="3" t="s">
        <v>410</v>
      </c>
      <c r="E296" s="4" t="str">
        <f t="shared" si="55"/>
        <v>monster photo booth</v>
      </c>
    </row>
    <row r="297" ht="112.5" customHeight="1">
      <c r="A297" s="2" t="s">
        <v>51</v>
      </c>
      <c r="B297" s="2" t="s">
        <v>411</v>
      </c>
      <c r="C297" s="1" t="str">
        <f>HYPERLINK("https://docs.google.com/document/d/1Fkl08hBAndnd--q3kHppPZwMt5sX92EPLqwRHYf0Jnk/view", IMAGE("https://chart.googleapis.com/chart?chs=150x150&amp;cht=qr&amp;chl=https://docs.google.com/document/d/1Fkl08hBAndnd--q3kHppPZwMt5sX92EPLqwRHYf0Jnk/view",1))</f>
        <v>#REF!</v>
      </c>
      <c r="D297" s="3" t="s">
        <v>412</v>
      </c>
      <c r="E297" s="4" t="str">
        <f t="shared" si="55"/>
        <v>monster photo booth</v>
      </c>
    </row>
    <row r="298" ht="112.5" customHeight="1">
      <c r="A298" s="2" t="s">
        <v>53</v>
      </c>
      <c r="B298" s="2" t="s">
        <v>386</v>
      </c>
      <c r="C298" s="1" t="str">
        <f>HYPERLINK("https://docs.google.com/presentation/d/1DYsotRCWhcFTNvqka1mBJW4mSqD4gJ4IsTz81VHj58Y/edit?usp=sharing", IMAGE("https://chart.googleapis.com/chart?chs=150x150&amp;cht=qr&amp;chl=https://docs.google.com/presentation/d/1DYsotRCWhcFTNvqka1mBJW4mSqD4gJ4IsTz81VHj58Y/edit?usp=sharing",1))</f>
        <v>#REF!</v>
      </c>
      <c r="D298" s="3" t="s">
        <v>413</v>
      </c>
      <c r="E298" s="4" t="str">
        <f t="shared" ref="E298:E301" si="56">HYPERLINK("https://docs.google.com/presentation/d/1DYsotRCWhcFTNvqka1mBJW4mSqD4gJ4IsTz81VHj58Y/edit?usp=sharing","monster photo booth")</f>
        <v>monster photo booth</v>
      </c>
    </row>
    <row r="299" ht="112.5" customHeight="1">
      <c r="A299" s="2" t="s">
        <v>55</v>
      </c>
      <c r="B299" s="2" t="s">
        <v>409</v>
      </c>
      <c r="C299" s="1" t="str">
        <f>HYPERLINK("https://docs.google.com/presentation/d/1DYsotRCWhcFTNvqka1mBJW4mSqD4gJ4IsTz81VHj58Y/pub?start=true&amp;loop=true&amp;delayms=3000", IMAGE("https://chart.googleapis.com/chart?chs=150x150&amp;cht=qr&amp;chl=https://docs.google.com/presentation/d/1DYsotRCWhcFTNvqka1mBJW4mSqD4gJ4IsTz81VHj58Y/pub?start=true&amp;loop=true&amp;delayms=3000",1))</f>
        <v>#REF!</v>
      </c>
      <c r="D299" s="3" t="s">
        <v>414</v>
      </c>
      <c r="E299" s="4" t="str">
        <f t="shared" si="56"/>
        <v>monster photo booth</v>
      </c>
    </row>
    <row r="300" ht="112.5" customHeight="1">
      <c r="A300" s="2" t="s">
        <v>57</v>
      </c>
      <c r="B300" s="2" t="s">
        <v>411</v>
      </c>
      <c r="C300" s="1" t="str">
        <f>HYPERLINK("https://docs.google.com/presentation/d/1DYsotRCWhcFTNvqka1mBJW4mSqD4gJ4IsTz81VHj58Y/view", IMAGE("https://chart.googleapis.com/chart?chs=150x150&amp;cht=qr&amp;chl=https://docs.google.com/presentation/d/1DYsotRCWhcFTNvqka1mBJW4mSqD4gJ4IsTz81VHj58Y/view",1))</f>
        <v>#REF!</v>
      </c>
      <c r="D300" s="3" t="s">
        <v>415</v>
      </c>
      <c r="E300" s="4" t="str">
        <f t="shared" si="56"/>
        <v>monster photo booth</v>
      </c>
    </row>
    <row r="301" ht="112.5" customHeight="1">
      <c r="A301" s="2" t="s">
        <v>59</v>
      </c>
      <c r="B301" s="2" t="s">
        <v>416</v>
      </c>
      <c r="C301" s="1" t="str">
        <f>HYPERLINK("https://docs.google.com/presentation/d/1DYsotRCWhcFTNvqka1mBJW4mSqD4gJ4IsTz81VHj58Y/htmlpresent", IMAGE("https://chart.googleapis.com/chart?chs=150x150&amp;cht=qr&amp;chl=https://docs.google.com/presentation/d/1DYsotRCWhcFTNvqka1mBJW4mSqD4gJ4IsTz81VHj58Y/htmlpresent",1))</f>
        <v>#REF!</v>
      </c>
      <c r="D301" s="3" t="s">
        <v>417</v>
      </c>
      <c r="E301" s="4" t="str">
        <f t="shared" si="56"/>
        <v>monster photo booth</v>
      </c>
    </row>
    <row r="302" ht="112.5" customHeight="1">
      <c r="A302" s="2" t="s">
        <v>131</v>
      </c>
      <c r="B302" s="2" t="s">
        <v>1</v>
      </c>
      <c r="C302" s="1" t="str">
        <f>HYPERLINK("https://sites.google.com/view/lucky-frog-photo-booth-photo/home", IMAGE("https://chart.googleapis.com/chart?chs=150x150&amp;cht=qr&amp;chl=https://sites.google.com/view/lucky-frog-photo-booth-photo/home",1))</f>
        <v>#REF!</v>
      </c>
      <c r="D302" s="3" t="s">
        <v>132</v>
      </c>
      <c r="E302" s="4" t="str">
        <f>HYPERLINK("https://sites.google.com/view/lucky-frog-photo-booth-photo/home","wedding photo booth rental near me")</f>
        <v>wedding photo booth rental near me</v>
      </c>
    </row>
    <row r="303" ht="112.5" customHeight="1">
      <c r="A303" s="2" t="s">
        <v>131</v>
      </c>
      <c r="B303" s="2" t="s">
        <v>1</v>
      </c>
      <c r="C303" s="1" t="str">
        <f>HYPERLINK("https://sites.google.com/view/360videoboothrentallosangeles/home", IMAGE("https://chart.googleapis.com/chart?chs=150x150&amp;cht=qr&amp;chl=https://sites.google.com/view/360videoboothrentallosangeles/home",1))</f>
        <v>#REF!</v>
      </c>
      <c r="D303" s="3" t="s">
        <v>133</v>
      </c>
      <c r="E303" s="4" t="str">
        <f>HYPERLINK("https://sites.google.com/view/360videoboothrentallosangeles/home","wedding photo booth rental near me")</f>
        <v>wedding photo booth rental near me</v>
      </c>
    </row>
    <row r="304" ht="112.5" customHeight="1">
      <c r="A304" s="2" t="s">
        <v>131</v>
      </c>
      <c r="B304" s="2" t="s">
        <v>1</v>
      </c>
      <c r="C304" s="1" t="str">
        <f>HYPERLINK("https://sites.google.com/view/luckyfrogphotoboothrental/home", IMAGE("https://chart.googleapis.com/chart?chs=150x150&amp;cht=qr&amp;chl=https://sites.google.com/view/luckyfrogphotoboothrental/home",1))</f>
        <v>#REF!</v>
      </c>
      <c r="D304" s="3" t="s">
        <v>134</v>
      </c>
      <c r="E304" s="4" t="str">
        <f>HYPERLINK("https://sites.google.com/view/luckyfrogphotoboothrental/home","wedding photo booth rental near me")</f>
        <v>wedding photo booth rental near me</v>
      </c>
    </row>
    <row r="305" ht="112.5" customHeight="1">
      <c r="A305" s="2" t="s">
        <v>131</v>
      </c>
      <c r="B305" s="2" t="s">
        <v>1</v>
      </c>
      <c r="C305" s="1" t="str">
        <f>HYPERLINK("https://sites.google.com/view/glamboothmissionviejo/home", IMAGE("https://chart.googleapis.com/chart?chs=150x150&amp;cht=qr&amp;chl=https://sites.google.com/view/glamboothmissionviejo/home",1))</f>
        <v>#REF!</v>
      </c>
      <c r="D305" s="3" t="s">
        <v>135</v>
      </c>
      <c r="E305" s="4" t="str">
        <f>HYPERLINK("https://sites.google.com/view/glamboothmissionviejo/home","wedding photo booth rental near me")</f>
        <v>wedding photo booth rental near me</v>
      </c>
    </row>
    <row r="306" ht="112.5" customHeight="1">
      <c r="A306" s="2" t="s">
        <v>131</v>
      </c>
      <c r="B306" s="2" t="s">
        <v>1</v>
      </c>
      <c r="C306" s="1" t="str">
        <f>HYPERLINK("https://sites.google.com/view/vogue-booth-costa-mesa/home", IMAGE("https://chart.googleapis.com/chart?chs=150x150&amp;cht=qr&amp;chl=https://sites.google.com/view/vogue-booth-costa-mesa/home",1))</f>
        <v>#REF!</v>
      </c>
      <c r="D306" s="3" t="s">
        <v>136</v>
      </c>
      <c r="E306" s="4" t="str">
        <f>HYPERLINK("https://sites.google.com/view/vogue-booth-costa-mesa/home","wedding photo booth rental near me")</f>
        <v>wedding photo booth rental near me</v>
      </c>
    </row>
    <row r="307" ht="112.5" customHeight="1">
      <c r="A307" s="2" t="s">
        <v>19</v>
      </c>
      <c r="B307" s="2" t="s">
        <v>418</v>
      </c>
      <c r="C307" s="1" t="str">
        <f>HYPERLINK("https://drive.google.com/file/d/1y7tvPfHM1kiQ-0_kk1bag0b4wOMW8MGF/view?usp=sharing", IMAGE("https://chart.googleapis.com/chart?chs=150x150&amp;cht=qr&amp;chl=https://drive.google.com/file/d/1y7tvPfHM1kiQ-0_kk1bag0b4wOMW8MGF/view?usp=sharing",1))</f>
        <v>#REF!</v>
      </c>
      <c r="D307" s="3" t="s">
        <v>419</v>
      </c>
      <c r="E307" s="4" t="str">
        <f>HYPERLINK("https://drive.google.com/file/d/1y7tvPfHM1kiQ-0_kk1bag0b4wOMW8MGF/view?usp=sharing","local photo booth")</f>
        <v>local photo booth</v>
      </c>
    </row>
    <row r="308" ht="112.5" customHeight="1">
      <c r="A308" s="2" t="s">
        <v>19</v>
      </c>
      <c r="B308" s="2" t="s">
        <v>420</v>
      </c>
      <c r="C308" s="1" t="str">
        <f>HYPERLINK("https://drive.google.com/file/d/1GfZMoUMDmDZ1hRUWsWI-Te4d0Jffui_m/view?usp=sharing", IMAGE("https://chart.googleapis.com/chart?chs=150x150&amp;cht=qr&amp;chl=https://drive.google.com/file/d/1GfZMoUMDmDZ1hRUWsWI-Te4d0Jffui_m/view?usp=sharing",1))</f>
        <v>#REF!</v>
      </c>
      <c r="D308" s="3" t="s">
        <v>421</v>
      </c>
      <c r="E308" s="4" t="str">
        <f>HYPERLINK("https://drive.google.com/file/d/1GfZMoUMDmDZ1hRUWsWI-Te4d0Jffui_m/view?usp=sharing","snapcam photo booth")</f>
        <v>snapcam photo booth</v>
      </c>
    </row>
    <row r="309" ht="112.5" customHeight="1">
      <c r="A309" s="2" t="s">
        <v>19</v>
      </c>
      <c r="B309" s="2" t="s">
        <v>422</v>
      </c>
      <c r="C309" s="1" t="str">
        <f>HYPERLINK("https://drive.google.com/file/d/18vc7PYOwXJPTW584OyFXFSrvjXeGYylR/view?usp=sharing", IMAGE("https://chart.googleapis.com/chart?chs=150x150&amp;cht=qr&amp;chl=https://drive.google.com/file/d/18vc7PYOwXJPTW584OyFXFSrvjXeGYylR/view?usp=sharing",1))</f>
        <v>#REF!</v>
      </c>
      <c r="D309" s="3" t="s">
        <v>423</v>
      </c>
      <c r="E309" s="4" t="str">
        <f>HYPERLINK("https://drive.google.com/file/d/18vc7PYOwXJPTW584OyFXFSrvjXeGYylR/view?usp=sharing","aloha photo booth")</f>
        <v>aloha photo booth</v>
      </c>
    </row>
    <row r="310" ht="112.5" customHeight="1">
      <c r="A310" s="2" t="s">
        <v>47</v>
      </c>
      <c r="B310" s="2" t="s">
        <v>418</v>
      </c>
      <c r="C310" s="1" t="str">
        <f>HYPERLINK("https://docs.google.com/document/d/15LxtYuySJZ2_017_DJxHZFO-gz7nvYrBjoakXh2yQjQ/edit?usp=sharing", IMAGE("https://chart.googleapis.com/chart?chs=150x150&amp;cht=qr&amp;chl=https://docs.google.com/document/d/15LxtYuySJZ2_017_DJxHZFO-gz7nvYrBjoakXh2yQjQ/edit?usp=sharing",1))</f>
        <v>#REF!</v>
      </c>
      <c r="D310" s="3" t="s">
        <v>424</v>
      </c>
      <c r="E310" s="4" t="str">
        <f t="shared" ref="E310:E312" si="57">HYPERLINK("https://docs.google.com/document/d/15LxtYuySJZ2_017_DJxHZFO-gz7nvYrBjoakXh2yQjQ/edit?usp=sharing","local photo booth")</f>
        <v>local photo booth</v>
      </c>
    </row>
    <row r="311" ht="112.5" customHeight="1">
      <c r="A311" s="2" t="s">
        <v>49</v>
      </c>
      <c r="B311" s="2" t="s">
        <v>425</v>
      </c>
      <c r="C311" s="1" t="str">
        <f>HYPERLINK("https://docs.google.com/document/d/15LxtYuySJZ2_017_DJxHZFO-gz7nvYrBjoakXh2yQjQ/pub", IMAGE("https://chart.googleapis.com/chart?chs=150x150&amp;cht=qr&amp;chl=https://docs.google.com/document/d/15LxtYuySJZ2_017_DJxHZFO-gz7nvYrBjoakXh2yQjQ/pub",1))</f>
        <v>#REF!</v>
      </c>
      <c r="D311" s="3" t="s">
        <v>426</v>
      </c>
      <c r="E311" s="4" t="str">
        <f t="shared" si="57"/>
        <v>local photo booth</v>
      </c>
    </row>
    <row r="312" ht="112.5" customHeight="1">
      <c r="A312" s="2" t="s">
        <v>51</v>
      </c>
      <c r="B312" s="2" t="s">
        <v>427</v>
      </c>
      <c r="C312" s="1" t="str">
        <f>HYPERLINK("https://docs.google.com/document/d/15LxtYuySJZ2_017_DJxHZFO-gz7nvYrBjoakXh2yQjQ/view", IMAGE("https://chart.googleapis.com/chart?chs=150x150&amp;cht=qr&amp;chl=https://docs.google.com/document/d/15LxtYuySJZ2_017_DJxHZFO-gz7nvYrBjoakXh2yQjQ/view",1))</f>
        <v>#REF!</v>
      </c>
      <c r="D312" s="3" t="s">
        <v>428</v>
      </c>
      <c r="E312" s="4" t="str">
        <f t="shared" si="57"/>
        <v>local photo booth</v>
      </c>
    </row>
    <row r="313" ht="112.5" customHeight="1">
      <c r="A313" s="2" t="s">
        <v>53</v>
      </c>
      <c r="B313" s="2" t="s">
        <v>418</v>
      </c>
      <c r="C313" s="1" t="str">
        <f>HYPERLINK("https://docs.google.com/presentation/d/1Wr4qlHNEN2laAcOMtr6Tqkawb1ajqxu0LV8-n1qUrYw/edit?usp=sharing", IMAGE("https://chart.googleapis.com/chart?chs=150x150&amp;cht=qr&amp;chl=https://docs.google.com/presentation/d/1Wr4qlHNEN2laAcOMtr6Tqkawb1ajqxu0LV8-n1qUrYw/edit?usp=sharing",1))</f>
        <v>#REF!</v>
      </c>
      <c r="D313" s="3" t="s">
        <v>429</v>
      </c>
      <c r="E313" s="4" t="str">
        <f t="shared" ref="E313:E316" si="58">HYPERLINK("https://docs.google.com/presentation/d/1Wr4qlHNEN2laAcOMtr6Tqkawb1ajqxu0LV8-n1qUrYw/edit?usp=sharing","local photo booth")</f>
        <v>local photo booth</v>
      </c>
    </row>
    <row r="314" ht="112.5" customHeight="1">
      <c r="A314" s="2" t="s">
        <v>55</v>
      </c>
      <c r="B314" s="2" t="s">
        <v>425</v>
      </c>
      <c r="C314" s="1" t="str">
        <f>HYPERLINK("https://docs.google.com/presentation/d/1Wr4qlHNEN2laAcOMtr6Tqkawb1ajqxu0LV8-n1qUrYw/pub?start=true&amp;loop=true&amp;delayms=3000", IMAGE("https://chart.googleapis.com/chart?chs=150x150&amp;cht=qr&amp;chl=https://docs.google.com/presentation/d/1Wr4qlHNEN2laAcOMtr6Tqkawb1ajqxu0LV8-n1qUrYw/pub?start=true&amp;loop=true&amp;delayms=3000",1))</f>
        <v>#REF!</v>
      </c>
      <c r="D314" s="3" t="s">
        <v>430</v>
      </c>
      <c r="E314" s="4" t="str">
        <f t="shared" si="58"/>
        <v>local photo booth</v>
      </c>
    </row>
    <row r="315" ht="112.5" customHeight="1">
      <c r="A315" s="2" t="s">
        <v>57</v>
      </c>
      <c r="B315" s="2" t="s">
        <v>427</v>
      </c>
      <c r="C315" s="1" t="str">
        <f>HYPERLINK("https://docs.google.com/presentation/d/1Wr4qlHNEN2laAcOMtr6Tqkawb1ajqxu0LV8-n1qUrYw/view", IMAGE("https://chart.googleapis.com/chart?chs=150x150&amp;cht=qr&amp;chl=https://docs.google.com/presentation/d/1Wr4qlHNEN2laAcOMtr6Tqkawb1ajqxu0LV8-n1qUrYw/view",1))</f>
        <v>#REF!</v>
      </c>
      <c r="D315" s="3" t="s">
        <v>431</v>
      </c>
      <c r="E315" s="4" t="str">
        <f t="shared" si="58"/>
        <v>local photo booth</v>
      </c>
    </row>
    <row r="316" ht="112.5" customHeight="1">
      <c r="A316" s="2" t="s">
        <v>59</v>
      </c>
      <c r="B316" s="2" t="s">
        <v>432</v>
      </c>
      <c r="C316" s="1" t="str">
        <f>HYPERLINK("https://docs.google.com/presentation/d/1Wr4qlHNEN2laAcOMtr6Tqkawb1ajqxu0LV8-n1qUrYw/htmlpresent", IMAGE("https://chart.googleapis.com/chart?chs=150x150&amp;cht=qr&amp;chl=https://docs.google.com/presentation/d/1Wr4qlHNEN2laAcOMtr6Tqkawb1ajqxu0LV8-n1qUrYw/htmlpresent",1))</f>
        <v>#REF!</v>
      </c>
      <c r="D316" s="3" t="s">
        <v>433</v>
      </c>
      <c r="E316" s="4" t="str">
        <f t="shared" si="58"/>
        <v>local photo booth</v>
      </c>
    </row>
    <row r="317" ht="112.5" customHeight="1">
      <c r="A317" s="2" t="s">
        <v>47</v>
      </c>
      <c r="B317" s="2" t="s">
        <v>420</v>
      </c>
      <c r="C317" s="1" t="str">
        <f>HYPERLINK("https://docs.google.com/document/d/15xhmTsuWlUzLh_PI-WegdF65WtBv_k-Hlx1XIXzKMYc/edit?usp=sharing", IMAGE("https://chart.googleapis.com/chart?chs=150x150&amp;cht=qr&amp;chl=https://docs.google.com/document/d/15xhmTsuWlUzLh_PI-WegdF65WtBv_k-Hlx1XIXzKMYc/edit?usp=sharing",1))</f>
        <v>#REF!</v>
      </c>
      <c r="D317" s="3" t="s">
        <v>434</v>
      </c>
      <c r="E317" s="4" t="str">
        <f t="shared" ref="E317:E319" si="59">HYPERLINK("https://docs.google.com/document/d/15xhmTsuWlUzLh_PI-WegdF65WtBv_k-Hlx1XIXzKMYc/edit?usp=sharing","snapcam photo booth")</f>
        <v>snapcam photo booth</v>
      </c>
    </row>
    <row r="318" ht="112.5" customHeight="1">
      <c r="A318" s="2" t="s">
        <v>49</v>
      </c>
      <c r="B318" s="2" t="s">
        <v>435</v>
      </c>
      <c r="C318" s="1" t="str">
        <f>HYPERLINK("https://docs.google.com/document/d/15xhmTsuWlUzLh_PI-WegdF65WtBv_k-Hlx1XIXzKMYc/pub", IMAGE("https://chart.googleapis.com/chart?chs=150x150&amp;cht=qr&amp;chl=https://docs.google.com/document/d/15xhmTsuWlUzLh_PI-WegdF65WtBv_k-Hlx1XIXzKMYc/pub",1))</f>
        <v>#REF!</v>
      </c>
      <c r="D318" s="3" t="s">
        <v>436</v>
      </c>
      <c r="E318" s="4" t="str">
        <f t="shared" si="59"/>
        <v>snapcam photo booth</v>
      </c>
    </row>
    <row r="319" ht="112.5" customHeight="1">
      <c r="A319" s="2" t="s">
        <v>51</v>
      </c>
      <c r="B319" s="2" t="s">
        <v>437</v>
      </c>
      <c r="C319" s="1" t="str">
        <f>HYPERLINK("https://docs.google.com/document/d/15xhmTsuWlUzLh_PI-WegdF65WtBv_k-Hlx1XIXzKMYc/view", IMAGE("https://chart.googleapis.com/chart?chs=150x150&amp;cht=qr&amp;chl=https://docs.google.com/document/d/15xhmTsuWlUzLh_PI-WegdF65WtBv_k-Hlx1XIXzKMYc/view",1))</f>
        <v>#REF!</v>
      </c>
      <c r="D319" s="3" t="s">
        <v>438</v>
      </c>
      <c r="E319" s="4" t="str">
        <f t="shared" si="59"/>
        <v>snapcam photo booth</v>
      </c>
    </row>
    <row r="320" ht="112.5" customHeight="1">
      <c r="A320" s="2" t="s">
        <v>53</v>
      </c>
      <c r="B320" s="2" t="s">
        <v>420</v>
      </c>
      <c r="C320" s="1" t="str">
        <f>HYPERLINK("https://docs.google.com/presentation/d/1uAVRZbk8tvyMBl3bLaOcY-yfvpoojJFUJTrCyCYfUWQ/edit?usp=sharing", IMAGE("https://chart.googleapis.com/chart?chs=150x150&amp;cht=qr&amp;chl=https://docs.google.com/presentation/d/1uAVRZbk8tvyMBl3bLaOcY-yfvpoojJFUJTrCyCYfUWQ/edit?usp=sharing",1))</f>
        <v>#REF!</v>
      </c>
      <c r="D320" s="3" t="s">
        <v>439</v>
      </c>
      <c r="E320" s="4" t="str">
        <f t="shared" ref="E320:E323" si="60">HYPERLINK("https://docs.google.com/presentation/d/1uAVRZbk8tvyMBl3bLaOcY-yfvpoojJFUJTrCyCYfUWQ/edit?usp=sharing","snapcam photo booth")</f>
        <v>snapcam photo booth</v>
      </c>
    </row>
    <row r="321" ht="112.5" customHeight="1">
      <c r="A321" s="2" t="s">
        <v>55</v>
      </c>
      <c r="B321" s="2" t="s">
        <v>435</v>
      </c>
      <c r="C321" s="1" t="str">
        <f>HYPERLINK("https://docs.google.com/presentation/d/1uAVRZbk8tvyMBl3bLaOcY-yfvpoojJFUJTrCyCYfUWQ/pub?start=true&amp;loop=true&amp;delayms=3000", IMAGE("https://chart.googleapis.com/chart?chs=150x150&amp;cht=qr&amp;chl=https://docs.google.com/presentation/d/1uAVRZbk8tvyMBl3bLaOcY-yfvpoojJFUJTrCyCYfUWQ/pub?start=true&amp;loop=true&amp;delayms=3000",1))</f>
        <v>#REF!</v>
      </c>
      <c r="D321" s="3" t="s">
        <v>440</v>
      </c>
      <c r="E321" s="4" t="str">
        <f t="shared" si="60"/>
        <v>snapcam photo booth</v>
      </c>
    </row>
    <row r="322" ht="112.5" customHeight="1">
      <c r="A322" s="2" t="s">
        <v>57</v>
      </c>
      <c r="B322" s="2" t="s">
        <v>437</v>
      </c>
      <c r="C322" s="1" t="str">
        <f>HYPERLINK("https://docs.google.com/presentation/d/1uAVRZbk8tvyMBl3bLaOcY-yfvpoojJFUJTrCyCYfUWQ/view", IMAGE("https://chart.googleapis.com/chart?chs=150x150&amp;cht=qr&amp;chl=https://docs.google.com/presentation/d/1uAVRZbk8tvyMBl3bLaOcY-yfvpoojJFUJTrCyCYfUWQ/view",1))</f>
        <v>#REF!</v>
      </c>
      <c r="D322" s="3" t="s">
        <v>441</v>
      </c>
      <c r="E322" s="4" t="str">
        <f t="shared" si="60"/>
        <v>snapcam photo booth</v>
      </c>
    </row>
    <row r="323" ht="112.5" customHeight="1">
      <c r="A323" s="2" t="s">
        <v>59</v>
      </c>
      <c r="B323" s="2" t="s">
        <v>442</v>
      </c>
      <c r="C323" s="1" t="str">
        <f>HYPERLINK("https://docs.google.com/presentation/d/1uAVRZbk8tvyMBl3bLaOcY-yfvpoojJFUJTrCyCYfUWQ/htmlpresent", IMAGE("https://chart.googleapis.com/chart?chs=150x150&amp;cht=qr&amp;chl=https://docs.google.com/presentation/d/1uAVRZbk8tvyMBl3bLaOcY-yfvpoojJFUJTrCyCYfUWQ/htmlpresent",1))</f>
        <v>#REF!</v>
      </c>
      <c r="D323" s="3" t="s">
        <v>443</v>
      </c>
      <c r="E323" s="4" t="str">
        <f t="shared" si="60"/>
        <v>snapcam photo booth</v>
      </c>
    </row>
    <row r="324" ht="112.5" customHeight="1">
      <c r="A324" s="2" t="s">
        <v>47</v>
      </c>
      <c r="B324" s="2" t="s">
        <v>422</v>
      </c>
      <c r="C324" s="1" t="str">
        <f>HYPERLINK("https://docs.google.com/document/d/11uIGx_TmtWkpmnJ1WNCppCEFafFzxMraQj9sW0iZ4BI/edit?usp=sharing", IMAGE("https://chart.googleapis.com/chart?chs=150x150&amp;cht=qr&amp;chl=https://docs.google.com/document/d/11uIGx_TmtWkpmnJ1WNCppCEFafFzxMraQj9sW0iZ4BI/edit?usp=sharing",1))</f>
        <v>#REF!</v>
      </c>
      <c r="D324" s="3" t="s">
        <v>444</v>
      </c>
      <c r="E324" s="4" t="str">
        <f t="shared" ref="E324:E326" si="61">HYPERLINK("https://docs.google.com/document/d/11uIGx_TmtWkpmnJ1WNCppCEFafFzxMraQj9sW0iZ4BI/edit?usp=sharing","aloha photo booth")</f>
        <v>aloha photo booth</v>
      </c>
    </row>
    <row r="325" ht="112.5" customHeight="1">
      <c r="A325" s="2" t="s">
        <v>49</v>
      </c>
      <c r="B325" s="2" t="s">
        <v>445</v>
      </c>
      <c r="C325" s="1" t="str">
        <f>HYPERLINK("https://docs.google.com/document/d/11uIGx_TmtWkpmnJ1WNCppCEFafFzxMraQj9sW0iZ4BI/pub", IMAGE("https://chart.googleapis.com/chart?chs=150x150&amp;cht=qr&amp;chl=https://docs.google.com/document/d/11uIGx_TmtWkpmnJ1WNCppCEFafFzxMraQj9sW0iZ4BI/pub",1))</f>
        <v>#REF!</v>
      </c>
      <c r="D325" s="3" t="s">
        <v>446</v>
      </c>
      <c r="E325" s="4" t="str">
        <f t="shared" si="61"/>
        <v>aloha photo booth</v>
      </c>
    </row>
    <row r="326" ht="112.5" customHeight="1">
      <c r="A326" s="2" t="s">
        <v>51</v>
      </c>
      <c r="B326" s="2" t="s">
        <v>447</v>
      </c>
      <c r="C326" s="1" t="str">
        <f>HYPERLINK("https://docs.google.com/document/d/11uIGx_TmtWkpmnJ1WNCppCEFafFzxMraQj9sW0iZ4BI/view", IMAGE("https://chart.googleapis.com/chart?chs=150x150&amp;cht=qr&amp;chl=https://docs.google.com/document/d/11uIGx_TmtWkpmnJ1WNCppCEFafFzxMraQj9sW0iZ4BI/view",1))</f>
        <v>#REF!</v>
      </c>
      <c r="D326" s="3" t="s">
        <v>448</v>
      </c>
      <c r="E326" s="4" t="str">
        <f t="shared" si="61"/>
        <v>aloha photo booth</v>
      </c>
    </row>
    <row r="327" ht="112.5" customHeight="1">
      <c r="A327" s="2" t="s">
        <v>53</v>
      </c>
      <c r="B327" s="2" t="s">
        <v>422</v>
      </c>
      <c r="C327" s="1" t="str">
        <f>HYPERLINK("https://docs.google.com/presentation/d/1QpBLYgbybFLTOanTNvSfXXMmHONmX1U9H_m7wDqW2Yk/edit?usp=sharing", IMAGE("https://chart.googleapis.com/chart?chs=150x150&amp;cht=qr&amp;chl=https://docs.google.com/presentation/d/1QpBLYgbybFLTOanTNvSfXXMmHONmX1U9H_m7wDqW2Yk/edit?usp=sharing",1))</f>
        <v>#REF!</v>
      </c>
      <c r="D327" s="3" t="s">
        <v>449</v>
      </c>
      <c r="E327" s="4" t="str">
        <f t="shared" ref="E327:E330" si="62">HYPERLINK("https://docs.google.com/presentation/d/1QpBLYgbybFLTOanTNvSfXXMmHONmX1U9H_m7wDqW2Yk/edit?usp=sharing","aloha photo booth")</f>
        <v>aloha photo booth</v>
      </c>
    </row>
    <row r="328" ht="112.5" customHeight="1">
      <c r="A328" s="2" t="s">
        <v>55</v>
      </c>
      <c r="B328" s="2" t="s">
        <v>445</v>
      </c>
      <c r="C328" s="1" t="str">
        <f>HYPERLINK("https://docs.google.com/presentation/d/1QpBLYgbybFLTOanTNvSfXXMmHONmX1U9H_m7wDqW2Yk/pub?start=true&amp;loop=true&amp;delayms=3000", IMAGE("https://chart.googleapis.com/chart?chs=150x150&amp;cht=qr&amp;chl=https://docs.google.com/presentation/d/1QpBLYgbybFLTOanTNvSfXXMmHONmX1U9H_m7wDqW2Yk/pub?start=true&amp;loop=true&amp;delayms=3000",1))</f>
        <v>#REF!</v>
      </c>
      <c r="D328" s="3" t="s">
        <v>450</v>
      </c>
      <c r="E328" s="4" t="str">
        <f t="shared" si="62"/>
        <v>aloha photo booth</v>
      </c>
    </row>
    <row r="329" ht="112.5" customHeight="1">
      <c r="A329" s="2" t="s">
        <v>57</v>
      </c>
      <c r="B329" s="2" t="s">
        <v>447</v>
      </c>
      <c r="C329" s="1" t="str">
        <f>HYPERLINK("https://docs.google.com/presentation/d/1QpBLYgbybFLTOanTNvSfXXMmHONmX1U9H_m7wDqW2Yk/view", IMAGE("https://chart.googleapis.com/chart?chs=150x150&amp;cht=qr&amp;chl=https://docs.google.com/presentation/d/1QpBLYgbybFLTOanTNvSfXXMmHONmX1U9H_m7wDqW2Yk/view",1))</f>
        <v>#REF!</v>
      </c>
      <c r="D329" s="3" t="s">
        <v>451</v>
      </c>
      <c r="E329" s="4" t="str">
        <f t="shared" si="62"/>
        <v>aloha photo booth</v>
      </c>
    </row>
    <row r="330" ht="112.5" customHeight="1">
      <c r="A330" s="2" t="s">
        <v>59</v>
      </c>
      <c r="B330" s="2" t="s">
        <v>452</v>
      </c>
      <c r="C330" s="1" t="str">
        <f>HYPERLINK("https://docs.google.com/presentation/d/1QpBLYgbybFLTOanTNvSfXXMmHONmX1U9H_m7wDqW2Yk/htmlpresent", IMAGE("https://chart.googleapis.com/chart?chs=150x150&amp;cht=qr&amp;chl=https://docs.google.com/presentation/d/1QpBLYgbybFLTOanTNvSfXXMmHONmX1U9H_m7wDqW2Yk/htmlpresent",1))</f>
        <v>#REF!</v>
      </c>
      <c r="D330" s="3" t="s">
        <v>453</v>
      </c>
      <c r="E330" s="4" t="str">
        <f t="shared" si="62"/>
        <v>aloha photo booth</v>
      </c>
    </row>
    <row r="331" ht="112.5" customHeight="1">
      <c r="A331" s="2" t="s">
        <v>131</v>
      </c>
      <c r="B331" s="2" t="s">
        <v>1</v>
      </c>
      <c r="C331" s="1" t="str">
        <f>HYPERLINK("https://sites.google.com/view/lucky-frog-photo-booth-photo/home", IMAGE("https://chart.googleapis.com/chart?chs=150x150&amp;cht=qr&amp;chl=https://sites.google.com/view/lucky-frog-photo-booth-photo/home",1))</f>
        <v>#REF!</v>
      </c>
      <c r="D331" s="3" t="s">
        <v>132</v>
      </c>
      <c r="E331" s="4" t="str">
        <f>HYPERLINK("https://sites.google.com/view/lucky-frog-photo-booth-photo/home","wedding photo booth rental near me")</f>
        <v>wedding photo booth rental near me</v>
      </c>
    </row>
    <row r="332" ht="112.5" customHeight="1">
      <c r="A332" s="2" t="s">
        <v>131</v>
      </c>
      <c r="B332" s="2" t="s">
        <v>1</v>
      </c>
      <c r="C332" s="1" t="str">
        <f>HYPERLINK("https://sites.google.com/view/360videoboothrentallosangeles/home", IMAGE("https://chart.googleapis.com/chart?chs=150x150&amp;cht=qr&amp;chl=https://sites.google.com/view/360videoboothrentallosangeles/home",1))</f>
        <v>#REF!</v>
      </c>
      <c r="D332" s="3" t="s">
        <v>133</v>
      </c>
      <c r="E332" s="4" t="str">
        <f>HYPERLINK("https://sites.google.com/view/360videoboothrentallosangeles/home","wedding photo booth rental near me")</f>
        <v>wedding photo booth rental near me</v>
      </c>
    </row>
    <row r="333" ht="112.5" customHeight="1">
      <c r="A333" s="2" t="s">
        <v>131</v>
      </c>
      <c r="B333" s="2" t="s">
        <v>1</v>
      </c>
      <c r="C333" s="1" t="str">
        <f>HYPERLINK("https://sites.google.com/view/luckyfrogphotoboothrental/home", IMAGE("https://chart.googleapis.com/chart?chs=150x150&amp;cht=qr&amp;chl=https://sites.google.com/view/luckyfrogphotoboothrental/home",1))</f>
        <v>#REF!</v>
      </c>
      <c r="D333" s="3" t="s">
        <v>134</v>
      </c>
      <c r="E333" s="4" t="str">
        <f>HYPERLINK("https://sites.google.com/view/luckyfrogphotoboothrental/home","wedding photo booth rental near me")</f>
        <v>wedding photo booth rental near me</v>
      </c>
    </row>
    <row r="334" ht="112.5" customHeight="1">
      <c r="A334" s="2" t="s">
        <v>131</v>
      </c>
      <c r="B334" s="2" t="s">
        <v>1</v>
      </c>
      <c r="C334" s="1" t="str">
        <f>HYPERLINK("https://sites.google.com/view/glamboothmissionviejo/home", IMAGE("https://chart.googleapis.com/chart?chs=150x150&amp;cht=qr&amp;chl=https://sites.google.com/view/glamboothmissionviejo/home",1))</f>
        <v>#REF!</v>
      </c>
      <c r="D334" s="3" t="s">
        <v>135</v>
      </c>
      <c r="E334" s="4" t="str">
        <f>HYPERLINK("https://sites.google.com/view/glamboothmissionviejo/home","wedding photo booth rental near me")</f>
        <v>wedding photo booth rental near me</v>
      </c>
    </row>
    <row r="335" ht="112.5" customHeight="1">
      <c r="A335" s="2" t="s">
        <v>131</v>
      </c>
      <c r="B335" s="2" t="s">
        <v>1</v>
      </c>
      <c r="C335" s="1" t="str">
        <f>HYPERLINK("https://sites.google.com/view/vogue-booth-costa-mesa/home", IMAGE("https://chart.googleapis.com/chart?chs=150x150&amp;cht=qr&amp;chl=https://sites.google.com/view/vogue-booth-costa-mesa/home",1))</f>
        <v>#REF!</v>
      </c>
      <c r="D335" s="3" t="s">
        <v>136</v>
      </c>
      <c r="E335" s="4" t="str">
        <f>HYPERLINK("https://sites.google.com/view/vogue-booth-costa-mesa/home","wedding photo booth rental near me")</f>
        <v>wedding photo booth rental near me</v>
      </c>
    </row>
    <row r="336" ht="112.5" customHeight="1">
      <c r="A336" s="2" t="s">
        <v>19</v>
      </c>
      <c r="B336" s="2" t="s">
        <v>454</v>
      </c>
      <c r="C336" s="1" t="str">
        <f>HYPERLINK("https://drive.google.com/file/d/1OiAlhQJ1_62a6p_Nf7a9EaUHJLNnNfuA/view?usp=sharing", IMAGE("https://chart.googleapis.com/chart?chs=150x150&amp;cht=qr&amp;chl=https://drive.google.com/file/d/1OiAlhQJ1_62a6p_Nf7a9EaUHJLNnNfuA/view?usp=sharing",1))</f>
        <v>#REF!</v>
      </c>
      <c r="D336" s="3" t="s">
        <v>455</v>
      </c>
      <c r="E336" s="4" t="str">
        <f>HYPERLINK("https://drive.google.com/file/d/1OiAlhQJ1_62a6p_Nf7a9EaUHJLNnNfuA/view?usp=sharing","miles of smiles photo booth")</f>
        <v>miles of smiles photo booth</v>
      </c>
    </row>
    <row r="337" ht="112.5" customHeight="1">
      <c r="A337" s="2" t="s">
        <v>19</v>
      </c>
      <c r="B337" s="2" t="s">
        <v>456</v>
      </c>
      <c r="C337" s="1" t="str">
        <f>HYPERLINK("https://drive.google.com/file/d/1x5BwgSoa2DNrl7h_F2eWkU17omBQWuKC/view?usp=sharing", IMAGE("https://chart.googleapis.com/chart?chs=150x150&amp;cht=qr&amp;chl=https://drive.google.com/file/d/1x5BwgSoa2DNrl7h_F2eWkU17omBQWuKC/view?usp=sharing",1))</f>
        <v>#REF!</v>
      </c>
      <c r="D337" s="3" t="s">
        <v>457</v>
      </c>
      <c r="E337" s="4" t="str">
        <f>HYPERLINK("https://drive.google.com/file/d/1x5BwgSoa2DNrl7h_F2eWkU17omBQWuKC/view?usp=sharing","social media booth")</f>
        <v>social media booth</v>
      </c>
    </row>
    <row r="338" ht="112.5" customHeight="1">
      <c r="A338" s="2" t="s">
        <v>19</v>
      </c>
      <c r="B338" s="2" t="s">
        <v>458</v>
      </c>
      <c r="C338" s="1" t="str">
        <f>HYPERLINK("https://drive.google.com/file/d/1GDVySPO0F2unGhrSHr2sSEd6D0BosLKQ/view?usp=sharing", IMAGE("https://chart.googleapis.com/chart?chs=150x150&amp;cht=qr&amp;chl=https://drive.google.com/file/d/1GDVySPO0F2unGhrSHr2sSEd6D0BosLKQ/view?usp=sharing",1))</f>
        <v>#REF!</v>
      </c>
      <c r="D338" s="3" t="s">
        <v>459</v>
      </c>
      <c r="E338" s="4" t="str">
        <f>HYPERLINK("https://drive.google.com/file/d/1GDVySPO0F2unGhrSHr2sSEd6D0BosLKQ/view?usp=sharing","interactive mirror photo booth")</f>
        <v>interactive mirror photo booth</v>
      </c>
    </row>
    <row r="339" ht="112.5" customHeight="1">
      <c r="A339" s="2" t="s">
        <v>47</v>
      </c>
      <c r="B339" s="2" t="s">
        <v>454</v>
      </c>
      <c r="C339" s="1" t="str">
        <f>HYPERLINK("https://docs.google.com/document/d/1tYeO-5-LSSc2lXHYvMBR0b3UDsyKdZhuJ56DMsBLZ2o/edit?usp=sharing", IMAGE("https://chart.googleapis.com/chart?chs=150x150&amp;cht=qr&amp;chl=https://docs.google.com/document/d/1tYeO-5-LSSc2lXHYvMBR0b3UDsyKdZhuJ56DMsBLZ2o/edit?usp=sharing",1))</f>
        <v>#REF!</v>
      </c>
      <c r="D339" s="3" t="s">
        <v>460</v>
      </c>
      <c r="E339" s="4" t="str">
        <f t="shared" ref="E339:E341" si="63">HYPERLINK("https://docs.google.com/document/d/1tYeO-5-LSSc2lXHYvMBR0b3UDsyKdZhuJ56DMsBLZ2o/edit?usp=sharing","miles of smiles photo booth")</f>
        <v>miles of smiles photo booth</v>
      </c>
    </row>
    <row r="340" ht="112.5" customHeight="1">
      <c r="A340" s="2" t="s">
        <v>49</v>
      </c>
      <c r="B340" s="2" t="s">
        <v>461</v>
      </c>
      <c r="C340" s="1" t="str">
        <f>HYPERLINK("https://docs.google.com/document/d/1tYeO-5-LSSc2lXHYvMBR0b3UDsyKdZhuJ56DMsBLZ2o/pub", IMAGE("https://chart.googleapis.com/chart?chs=150x150&amp;cht=qr&amp;chl=https://docs.google.com/document/d/1tYeO-5-LSSc2lXHYvMBR0b3UDsyKdZhuJ56DMsBLZ2o/pub",1))</f>
        <v>#REF!</v>
      </c>
      <c r="D340" s="3" t="s">
        <v>462</v>
      </c>
      <c r="E340" s="4" t="str">
        <f t="shared" si="63"/>
        <v>miles of smiles photo booth</v>
      </c>
    </row>
    <row r="341" ht="112.5" customHeight="1">
      <c r="A341" s="2" t="s">
        <v>51</v>
      </c>
      <c r="B341" s="2" t="s">
        <v>463</v>
      </c>
      <c r="C341" s="1" t="str">
        <f>HYPERLINK("https://docs.google.com/document/d/1tYeO-5-LSSc2lXHYvMBR0b3UDsyKdZhuJ56DMsBLZ2o/view", IMAGE("https://chart.googleapis.com/chart?chs=150x150&amp;cht=qr&amp;chl=https://docs.google.com/document/d/1tYeO-5-LSSc2lXHYvMBR0b3UDsyKdZhuJ56DMsBLZ2o/view",1))</f>
        <v>#REF!</v>
      </c>
      <c r="D341" s="3" t="s">
        <v>464</v>
      </c>
      <c r="E341" s="4" t="str">
        <f t="shared" si="63"/>
        <v>miles of smiles photo booth</v>
      </c>
    </row>
    <row r="342" ht="112.5" customHeight="1">
      <c r="A342" s="2" t="s">
        <v>53</v>
      </c>
      <c r="B342" s="2" t="s">
        <v>454</v>
      </c>
      <c r="C342" s="1" t="str">
        <f>HYPERLINK("https://docs.google.com/presentation/d/1OZ5waxnpTa0GaB5cGkG-pfh3BrVlSQAxgxNFfs__OTA/edit?usp=sharing", IMAGE("https://chart.googleapis.com/chart?chs=150x150&amp;cht=qr&amp;chl=https://docs.google.com/presentation/d/1OZ5waxnpTa0GaB5cGkG-pfh3BrVlSQAxgxNFfs__OTA/edit?usp=sharing",1))</f>
        <v>#REF!</v>
      </c>
      <c r="D342" s="3" t="s">
        <v>465</v>
      </c>
      <c r="E342" s="4" t="str">
        <f t="shared" ref="E342:E345" si="64">HYPERLINK("https://docs.google.com/presentation/d/1OZ5waxnpTa0GaB5cGkG-pfh3BrVlSQAxgxNFfs__OTA/edit?usp=sharing","miles of smiles photo booth")</f>
        <v>miles of smiles photo booth</v>
      </c>
    </row>
    <row r="343" ht="112.5" customHeight="1">
      <c r="A343" s="2" t="s">
        <v>55</v>
      </c>
      <c r="B343" s="2" t="s">
        <v>461</v>
      </c>
      <c r="C343" s="1" t="str">
        <f>HYPERLINK("https://docs.google.com/presentation/d/1OZ5waxnpTa0GaB5cGkG-pfh3BrVlSQAxgxNFfs__OTA/pub?start=true&amp;loop=true&amp;delayms=3000", IMAGE("https://chart.googleapis.com/chart?chs=150x150&amp;cht=qr&amp;chl=https://docs.google.com/presentation/d/1OZ5waxnpTa0GaB5cGkG-pfh3BrVlSQAxgxNFfs__OTA/pub?start=true&amp;loop=true&amp;delayms=3000",1))</f>
        <v>#REF!</v>
      </c>
      <c r="D343" s="3" t="s">
        <v>466</v>
      </c>
      <c r="E343" s="4" t="str">
        <f t="shared" si="64"/>
        <v>miles of smiles photo booth</v>
      </c>
    </row>
    <row r="344" ht="112.5" customHeight="1">
      <c r="A344" s="2" t="s">
        <v>57</v>
      </c>
      <c r="B344" s="2" t="s">
        <v>463</v>
      </c>
      <c r="C344" s="1" t="str">
        <f>HYPERLINK("https://docs.google.com/presentation/d/1OZ5waxnpTa0GaB5cGkG-pfh3BrVlSQAxgxNFfs__OTA/view", IMAGE("https://chart.googleapis.com/chart?chs=150x150&amp;cht=qr&amp;chl=https://docs.google.com/presentation/d/1OZ5waxnpTa0GaB5cGkG-pfh3BrVlSQAxgxNFfs__OTA/view",1))</f>
        <v>#REF!</v>
      </c>
      <c r="D344" s="3" t="s">
        <v>467</v>
      </c>
      <c r="E344" s="4" t="str">
        <f t="shared" si="64"/>
        <v>miles of smiles photo booth</v>
      </c>
    </row>
    <row r="345" ht="112.5" customHeight="1">
      <c r="A345" s="2" t="s">
        <v>59</v>
      </c>
      <c r="B345" s="2" t="s">
        <v>468</v>
      </c>
      <c r="C345" s="1" t="str">
        <f>HYPERLINK("https://docs.google.com/presentation/d/1OZ5waxnpTa0GaB5cGkG-pfh3BrVlSQAxgxNFfs__OTA/htmlpresent", IMAGE("https://chart.googleapis.com/chart?chs=150x150&amp;cht=qr&amp;chl=https://docs.google.com/presentation/d/1OZ5waxnpTa0GaB5cGkG-pfh3BrVlSQAxgxNFfs__OTA/htmlpresent",1))</f>
        <v>#REF!</v>
      </c>
      <c r="D345" s="3" t="s">
        <v>469</v>
      </c>
      <c r="E345" s="4" t="str">
        <f t="shared" si="64"/>
        <v>miles of smiles photo booth</v>
      </c>
    </row>
    <row r="346" ht="112.5" customHeight="1">
      <c r="A346" s="2" t="s">
        <v>47</v>
      </c>
      <c r="B346" s="2" t="s">
        <v>456</v>
      </c>
      <c r="C346" s="1" t="str">
        <f>HYPERLINK("https://docs.google.com/document/d/1zrtvJ-FPDcI6gFNOZ5_aDDpWEyM3Y_BcRGCZ3JzG8-g/edit?usp=sharing", IMAGE("https://chart.googleapis.com/chart?chs=150x150&amp;cht=qr&amp;chl=https://docs.google.com/document/d/1zrtvJ-FPDcI6gFNOZ5_aDDpWEyM3Y_BcRGCZ3JzG8-g/edit?usp=sharing",1))</f>
        <v>#REF!</v>
      </c>
      <c r="D346" s="3" t="s">
        <v>470</v>
      </c>
      <c r="E346" s="4" t="str">
        <f t="shared" ref="E346:E348" si="65">HYPERLINK("https://docs.google.com/document/d/1zrtvJ-FPDcI6gFNOZ5_aDDpWEyM3Y_BcRGCZ3JzG8-g/edit?usp=sharing","social media booth")</f>
        <v>social media booth</v>
      </c>
    </row>
    <row r="347" ht="112.5" customHeight="1">
      <c r="A347" s="2" t="s">
        <v>49</v>
      </c>
      <c r="B347" s="2" t="s">
        <v>471</v>
      </c>
      <c r="C347" s="1" t="str">
        <f>HYPERLINK("https://docs.google.com/document/d/1zrtvJ-FPDcI6gFNOZ5_aDDpWEyM3Y_BcRGCZ3JzG8-g/pub", IMAGE("https://chart.googleapis.com/chart?chs=150x150&amp;cht=qr&amp;chl=https://docs.google.com/document/d/1zrtvJ-FPDcI6gFNOZ5_aDDpWEyM3Y_BcRGCZ3JzG8-g/pub",1))</f>
        <v>#REF!</v>
      </c>
      <c r="D347" s="3" t="s">
        <v>472</v>
      </c>
      <c r="E347" s="4" t="str">
        <f t="shared" si="65"/>
        <v>social media booth</v>
      </c>
    </row>
    <row r="348" ht="112.5" customHeight="1">
      <c r="A348" s="2" t="s">
        <v>51</v>
      </c>
      <c r="B348" s="2" t="s">
        <v>473</v>
      </c>
      <c r="C348" s="1" t="str">
        <f>HYPERLINK("https://docs.google.com/document/d/1zrtvJ-FPDcI6gFNOZ5_aDDpWEyM3Y_BcRGCZ3JzG8-g/view", IMAGE("https://chart.googleapis.com/chart?chs=150x150&amp;cht=qr&amp;chl=https://docs.google.com/document/d/1zrtvJ-FPDcI6gFNOZ5_aDDpWEyM3Y_BcRGCZ3JzG8-g/view",1))</f>
        <v>#REF!</v>
      </c>
      <c r="D348" s="3" t="s">
        <v>474</v>
      </c>
      <c r="E348" s="4" t="str">
        <f t="shared" si="65"/>
        <v>social media booth</v>
      </c>
    </row>
    <row r="349" ht="112.5" customHeight="1">
      <c r="A349" s="2" t="s">
        <v>53</v>
      </c>
      <c r="B349" s="2" t="s">
        <v>456</v>
      </c>
      <c r="C349" s="1" t="str">
        <f>HYPERLINK("https://docs.google.com/presentation/d/1mQJ4veUXrk6d8ftcXY6O6iVrHideB1PwBthvt5fxFYY/edit?usp=sharing", IMAGE("https://chart.googleapis.com/chart?chs=150x150&amp;cht=qr&amp;chl=https://docs.google.com/presentation/d/1mQJ4veUXrk6d8ftcXY6O6iVrHideB1PwBthvt5fxFYY/edit?usp=sharing",1))</f>
        <v>#REF!</v>
      </c>
      <c r="D349" s="3" t="s">
        <v>475</v>
      </c>
      <c r="E349" s="4" t="str">
        <f t="shared" ref="E349:E352" si="66">HYPERLINK("https://docs.google.com/presentation/d/1mQJ4veUXrk6d8ftcXY6O6iVrHideB1PwBthvt5fxFYY/edit?usp=sharing","social media booth")</f>
        <v>social media booth</v>
      </c>
    </row>
    <row r="350" ht="112.5" customHeight="1">
      <c r="A350" s="2" t="s">
        <v>55</v>
      </c>
      <c r="B350" s="2" t="s">
        <v>471</v>
      </c>
      <c r="C350" s="1" t="str">
        <f>HYPERLINK("https://docs.google.com/presentation/d/1mQJ4veUXrk6d8ftcXY6O6iVrHideB1PwBthvt5fxFYY/pub?start=true&amp;loop=true&amp;delayms=3000", IMAGE("https://chart.googleapis.com/chart?chs=150x150&amp;cht=qr&amp;chl=https://docs.google.com/presentation/d/1mQJ4veUXrk6d8ftcXY6O6iVrHideB1PwBthvt5fxFYY/pub?start=true&amp;loop=true&amp;delayms=3000",1))</f>
        <v>#REF!</v>
      </c>
      <c r="D350" s="3" t="s">
        <v>476</v>
      </c>
      <c r="E350" s="4" t="str">
        <f t="shared" si="66"/>
        <v>social media booth</v>
      </c>
    </row>
    <row r="351" ht="112.5" customHeight="1">
      <c r="A351" s="2" t="s">
        <v>57</v>
      </c>
      <c r="B351" s="2" t="s">
        <v>473</v>
      </c>
      <c r="C351" s="1" t="str">
        <f>HYPERLINK("https://docs.google.com/presentation/d/1mQJ4veUXrk6d8ftcXY6O6iVrHideB1PwBthvt5fxFYY/view", IMAGE("https://chart.googleapis.com/chart?chs=150x150&amp;cht=qr&amp;chl=https://docs.google.com/presentation/d/1mQJ4veUXrk6d8ftcXY6O6iVrHideB1PwBthvt5fxFYY/view",1))</f>
        <v>#REF!</v>
      </c>
      <c r="D351" s="3" t="s">
        <v>477</v>
      </c>
      <c r="E351" s="4" t="str">
        <f t="shared" si="66"/>
        <v>social media booth</v>
      </c>
    </row>
    <row r="352" ht="112.5" customHeight="1">
      <c r="A352" s="2" t="s">
        <v>59</v>
      </c>
      <c r="B352" s="2" t="s">
        <v>478</v>
      </c>
      <c r="C352" s="1" t="str">
        <f>HYPERLINK("https://docs.google.com/presentation/d/1mQJ4veUXrk6d8ftcXY6O6iVrHideB1PwBthvt5fxFYY/htmlpresent", IMAGE("https://chart.googleapis.com/chart?chs=150x150&amp;cht=qr&amp;chl=https://docs.google.com/presentation/d/1mQJ4veUXrk6d8ftcXY6O6iVrHideB1PwBthvt5fxFYY/htmlpresent",1))</f>
        <v>#REF!</v>
      </c>
      <c r="D352" s="3" t="s">
        <v>479</v>
      </c>
      <c r="E352" s="4" t="str">
        <f t="shared" si="66"/>
        <v>social media booth</v>
      </c>
    </row>
    <row r="353" ht="112.5" customHeight="1">
      <c r="A353" s="2" t="s">
        <v>47</v>
      </c>
      <c r="B353" s="2" t="s">
        <v>458</v>
      </c>
      <c r="C353" s="1" t="str">
        <f>HYPERLINK("https://docs.google.com/document/d/1ePj-5IwfwmdWQW_padJRfien8dSsGZU5eroBDd1JLOY/edit?usp=sharing", IMAGE("https://chart.googleapis.com/chart?chs=150x150&amp;cht=qr&amp;chl=https://docs.google.com/document/d/1ePj-5IwfwmdWQW_padJRfien8dSsGZU5eroBDd1JLOY/edit?usp=sharing",1))</f>
        <v>#REF!</v>
      </c>
      <c r="D353" s="3" t="s">
        <v>480</v>
      </c>
      <c r="E353" s="4" t="str">
        <f t="shared" ref="E353:E355" si="67">HYPERLINK("https://docs.google.com/document/d/1ePj-5IwfwmdWQW_padJRfien8dSsGZU5eroBDd1JLOY/edit?usp=sharing","interactive mirror photo booth")</f>
        <v>interactive mirror photo booth</v>
      </c>
    </row>
    <row r="354" ht="112.5" customHeight="1">
      <c r="A354" s="2" t="s">
        <v>49</v>
      </c>
      <c r="B354" s="2" t="s">
        <v>481</v>
      </c>
      <c r="C354" s="1" t="str">
        <f>HYPERLINK("https://docs.google.com/document/d/1ePj-5IwfwmdWQW_padJRfien8dSsGZU5eroBDd1JLOY/pub", IMAGE("https://chart.googleapis.com/chart?chs=150x150&amp;cht=qr&amp;chl=https://docs.google.com/document/d/1ePj-5IwfwmdWQW_padJRfien8dSsGZU5eroBDd1JLOY/pub",1))</f>
        <v>#REF!</v>
      </c>
      <c r="D354" s="3" t="s">
        <v>482</v>
      </c>
      <c r="E354" s="4" t="str">
        <f t="shared" si="67"/>
        <v>interactive mirror photo booth</v>
      </c>
    </row>
    <row r="355" ht="112.5" customHeight="1">
      <c r="A355" s="2" t="s">
        <v>51</v>
      </c>
      <c r="B355" s="2" t="s">
        <v>483</v>
      </c>
      <c r="C355" s="1" t="str">
        <f>HYPERLINK("https://docs.google.com/document/d/1ePj-5IwfwmdWQW_padJRfien8dSsGZU5eroBDd1JLOY/view", IMAGE("https://chart.googleapis.com/chart?chs=150x150&amp;cht=qr&amp;chl=https://docs.google.com/document/d/1ePj-5IwfwmdWQW_padJRfien8dSsGZU5eroBDd1JLOY/view",1))</f>
        <v>#REF!</v>
      </c>
      <c r="D355" s="3" t="s">
        <v>484</v>
      </c>
      <c r="E355" s="4" t="str">
        <f t="shared" si="67"/>
        <v>interactive mirror photo booth</v>
      </c>
    </row>
    <row r="356" ht="112.5" customHeight="1">
      <c r="A356" s="2" t="s">
        <v>53</v>
      </c>
      <c r="B356" s="2" t="s">
        <v>458</v>
      </c>
      <c r="C356" s="1" t="str">
        <f>HYPERLINK("https://docs.google.com/presentation/d/1O49_L45JtgeZdJDlYbvfHglP5_CCTh9fmQD7AKanoN0/edit?usp=sharing", IMAGE("https://chart.googleapis.com/chart?chs=150x150&amp;cht=qr&amp;chl=https://docs.google.com/presentation/d/1O49_L45JtgeZdJDlYbvfHglP5_CCTh9fmQD7AKanoN0/edit?usp=sharing",1))</f>
        <v>#REF!</v>
      </c>
      <c r="D356" s="3" t="s">
        <v>485</v>
      </c>
      <c r="E356" s="4" t="str">
        <f t="shared" ref="E356:E359" si="68">HYPERLINK("https://docs.google.com/presentation/d/1O49_L45JtgeZdJDlYbvfHglP5_CCTh9fmQD7AKanoN0/edit?usp=sharing","interactive mirror photo booth")</f>
        <v>interactive mirror photo booth</v>
      </c>
    </row>
    <row r="357" ht="112.5" customHeight="1">
      <c r="A357" s="2" t="s">
        <v>55</v>
      </c>
      <c r="B357" s="2" t="s">
        <v>481</v>
      </c>
      <c r="C357" s="1" t="str">
        <f>HYPERLINK("https://docs.google.com/presentation/d/1O49_L45JtgeZdJDlYbvfHglP5_CCTh9fmQD7AKanoN0/pub?start=true&amp;loop=true&amp;delayms=3000", IMAGE("https://chart.googleapis.com/chart?chs=150x150&amp;cht=qr&amp;chl=https://docs.google.com/presentation/d/1O49_L45JtgeZdJDlYbvfHglP5_CCTh9fmQD7AKanoN0/pub?start=true&amp;loop=true&amp;delayms=3000",1))</f>
        <v>#REF!</v>
      </c>
      <c r="D357" s="3" t="s">
        <v>486</v>
      </c>
      <c r="E357" s="4" t="str">
        <f t="shared" si="68"/>
        <v>interactive mirror photo booth</v>
      </c>
    </row>
    <row r="358" ht="112.5" customHeight="1">
      <c r="A358" s="2" t="s">
        <v>57</v>
      </c>
      <c r="B358" s="2" t="s">
        <v>483</v>
      </c>
      <c r="C358" s="1" t="str">
        <f>HYPERLINK("https://docs.google.com/presentation/d/1O49_L45JtgeZdJDlYbvfHglP5_CCTh9fmQD7AKanoN0/view", IMAGE("https://chart.googleapis.com/chart?chs=150x150&amp;cht=qr&amp;chl=https://docs.google.com/presentation/d/1O49_L45JtgeZdJDlYbvfHglP5_CCTh9fmQD7AKanoN0/view",1))</f>
        <v>#REF!</v>
      </c>
      <c r="D358" s="3" t="s">
        <v>487</v>
      </c>
      <c r="E358" s="4" t="str">
        <f t="shared" si="68"/>
        <v>interactive mirror photo booth</v>
      </c>
    </row>
    <row r="359" ht="112.5" customHeight="1">
      <c r="A359" s="2" t="s">
        <v>59</v>
      </c>
      <c r="B359" s="2" t="s">
        <v>488</v>
      </c>
      <c r="C359" s="1" t="str">
        <f>HYPERLINK("https://docs.google.com/presentation/d/1O49_L45JtgeZdJDlYbvfHglP5_CCTh9fmQD7AKanoN0/htmlpresent", IMAGE("https://chart.googleapis.com/chart?chs=150x150&amp;cht=qr&amp;chl=https://docs.google.com/presentation/d/1O49_L45JtgeZdJDlYbvfHglP5_CCTh9fmQD7AKanoN0/htmlpresent",1))</f>
        <v>#REF!</v>
      </c>
      <c r="D359" s="3" t="s">
        <v>489</v>
      </c>
      <c r="E359" s="4" t="str">
        <f t="shared" si="68"/>
        <v>interactive mirror photo booth</v>
      </c>
    </row>
    <row r="360" ht="112.5" customHeight="1">
      <c r="A360" s="2" t="s">
        <v>131</v>
      </c>
      <c r="B360" s="2" t="s">
        <v>1</v>
      </c>
      <c r="C360" s="1" t="str">
        <f>HYPERLINK("https://sites.google.com/view/lucky-frog-photo-booth-photo/home", IMAGE("https://chart.googleapis.com/chart?chs=150x150&amp;cht=qr&amp;chl=https://sites.google.com/view/lucky-frog-photo-booth-photo/home",1))</f>
        <v>#REF!</v>
      </c>
      <c r="D360" s="3" t="s">
        <v>132</v>
      </c>
      <c r="E360" s="4" t="str">
        <f>HYPERLINK("https://sites.google.com/view/lucky-frog-photo-booth-photo/home","wedding photo booth rental near me")</f>
        <v>wedding photo booth rental near me</v>
      </c>
    </row>
    <row r="361" ht="112.5" customHeight="1">
      <c r="A361" s="2" t="s">
        <v>131</v>
      </c>
      <c r="B361" s="2" t="s">
        <v>1</v>
      </c>
      <c r="C361" s="1" t="str">
        <f>HYPERLINK("https://sites.google.com/view/360videoboothrentallosangeles/home", IMAGE("https://chart.googleapis.com/chart?chs=150x150&amp;cht=qr&amp;chl=https://sites.google.com/view/360videoboothrentallosangeles/home",1))</f>
        <v>#REF!</v>
      </c>
      <c r="D361" s="3" t="s">
        <v>133</v>
      </c>
      <c r="E361" s="4" t="str">
        <f>HYPERLINK("https://sites.google.com/view/360videoboothrentallosangeles/home","wedding photo booth rental near me")</f>
        <v>wedding photo booth rental near me</v>
      </c>
    </row>
    <row r="362" ht="112.5" customHeight="1">
      <c r="A362" s="2" t="s">
        <v>131</v>
      </c>
      <c r="B362" s="2" t="s">
        <v>1</v>
      </c>
      <c r="C362" s="1" t="str">
        <f>HYPERLINK("https://sites.google.com/view/luckyfrogphotoboothrental/home", IMAGE("https://chart.googleapis.com/chart?chs=150x150&amp;cht=qr&amp;chl=https://sites.google.com/view/luckyfrogphotoboothrental/home",1))</f>
        <v>#REF!</v>
      </c>
      <c r="D362" s="3" t="s">
        <v>134</v>
      </c>
      <c r="E362" s="4" t="str">
        <f>HYPERLINK("https://sites.google.com/view/luckyfrogphotoboothrental/home","wedding photo booth rental near me")</f>
        <v>wedding photo booth rental near me</v>
      </c>
    </row>
    <row r="363" ht="112.5" customHeight="1">
      <c r="A363" s="2" t="s">
        <v>131</v>
      </c>
      <c r="B363" s="2" t="s">
        <v>1</v>
      </c>
      <c r="C363" s="1" t="str">
        <f>HYPERLINK("https://sites.google.com/view/glamboothmissionviejo/home", IMAGE("https://chart.googleapis.com/chart?chs=150x150&amp;cht=qr&amp;chl=https://sites.google.com/view/glamboothmissionviejo/home",1))</f>
        <v>#REF!</v>
      </c>
      <c r="D363" s="3" t="s">
        <v>135</v>
      </c>
      <c r="E363" s="4" t="str">
        <f>HYPERLINK("https://sites.google.com/view/glamboothmissionviejo/home","wedding photo booth rental near me")</f>
        <v>wedding photo booth rental near me</v>
      </c>
    </row>
    <row r="364" ht="112.5" customHeight="1">
      <c r="A364" s="2" t="s">
        <v>131</v>
      </c>
      <c r="B364" s="2" t="s">
        <v>1</v>
      </c>
      <c r="C364" s="1" t="str">
        <f>HYPERLINK("https://sites.google.com/view/vogue-booth-costa-mesa/home", IMAGE("https://chart.googleapis.com/chart?chs=150x150&amp;cht=qr&amp;chl=https://sites.google.com/view/vogue-booth-costa-mesa/home",1))</f>
        <v>#REF!</v>
      </c>
      <c r="D364" s="3" t="s">
        <v>136</v>
      </c>
      <c r="E364" s="4" t="str">
        <f>HYPERLINK("https://sites.google.com/view/vogue-booth-costa-mesa/home","wedding photo booth rental near me")</f>
        <v>wedding photo booth rental near me</v>
      </c>
    </row>
    <row r="365" ht="112.5" customHeight="1">
      <c r="A365" s="2" t="s">
        <v>19</v>
      </c>
      <c r="B365" s="2" t="s">
        <v>490</v>
      </c>
      <c r="C365" s="1" t="str">
        <f>HYPERLINK("https://drive.google.com/file/d/1bD56ogbk-6GsX-nVc91RHVSfRtyytX6z/view?usp=sharing", IMAGE("https://chart.googleapis.com/chart?chs=150x150&amp;cht=qr&amp;chl=https://drive.google.com/file/d/1bD56ogbk-6GsX-nVc91RHVSfRtyytX6z/view?usp=sharing",1))</f>
        <v>#REF!</v>
      </c>
      <c r="D365" s="3" t="s">
        <v>491</v>
      </c>
      <c r="E365" s="4" t="str">
        <f>HYPERLINK("https://drive.google.com/file/d/1bD56ogbk-6GsX-nVc91RHVSfRtyytX6z/view?usp=sharing","photo booth of the stars")</f>
        <v>photo booth of the stars</v>
      </c>
    </row>
    <row r="366" ht="112.5" customHeight="1">
      <c r="A366" s="2" t="s">
        <v>19</v>
      </c>
      <c r="B366" s="2" t="s">
        <v>492</v>
      </c>
      <c r="C366" s="1" t="str">
        <f>HYPERLINK("https://drive.google.com/file/d/10g6wgHVS4cYo1gj3OcC-gDuzuvXKtuDu/view?usp=sharing", IMAGE("https://chart.googleapis.com/chart?chs=150x150&amp;cht=qr&amp;chl=https://drive.google.com/file/d/10g6wgHVS4cYo1gj3OcC-gDuzuvXKtuDu/view?usp=sharing",1))</f>
        <v>#REF!</v>
      </c>
      <c r="D366" s="3" t="s">
        <v>493</v>
      </c>
      <c r="E366" s="4" t="str">
        <f>HYPERLINK("https://drive.google.com/file/d/10g6wgHVS4cYo1gj3OcC-gDuzuvXKtuDu/view?usp=sharing","hello booth")</f>
        <v>hello booth</v>
      </c>
    </row>
    <row r="367" ht="112.5" customHeight="1">
      <c r="A367" s="2" t="s">
        <v>19</v>
      </c>
      <c r="B367" s="2" t="s">
        <v>494</v>
      </c>
      <c r="C367" s="1" t="str">
        <f>HYPERLINK("https://drive.google.com/file/d/1JnzL34tNIAAw8lRhg_0PrRp_AVuxIUNX/view?usp=sharing", IMAGE("https://chart.googleapis.com/chart?chs=150x150&amp;cht=qr&amp;chl=https://drive.google.com/file/d/1JnzL34tNIAAw8lRhg_0PrRp_AVuxIUNX/view?usp=sharing",1))</f>
        <v>#REF!</v>
      </c>
      <c r="D367" s="3" t="s">
        <v>495</v>
      </c>
      <c r="E367" s="4" t="str">
        <f>HYPERLINK("https://drive.google.com/file/d/1JnzL34tNIAAw8lRhg_0PrRp_AVuxIUNX/view?usp=sharing","ipix photo booth")</f>
        <v>ipix photo booth</v>
      </c>
    </row>
    <row r="368" ht="112.5" customHeight="1">
      <c r="A368" s="2" t="s">
        <v>47</v>
      </c>
      <c r="B368" s="2" t="s">
        <v>490</v>
      </c>
      <c r="C368" s="1" t="str">
        <f>HYPERLINK("https://docs.google.com/document/d/1OIYgZs6_jMB7GzwnKzoIZojRBNIJQF4VGks2XwSA2Bc/edit?usp=sharing", IMAGE("https://chart.googleapis.com/chart?chs=150x150&amp;cht=qr&amp;chl=https://docs.google.com/document/d/1OIYgZs6_jMB7GzwnKzoIZojRBNIJQF4VGks2XwSA2Bc/edit?usp=sharing",1))</f>
        <v>#REF!</v>
      </c>
      <c r="D368" s="3" t="s">
        <v>496</v>
      </c>
      <c r="E368" s="4" t="str">
        <f t="shared" ref="E368:E370" si="69">HYPERLINK("https://docs.google.com/document/d/1OIYgZs6_jMB7GzwnKzoIZojRBNIJQF4VGks2XwSA2Bc/edit?usp=sharing","photo booth of the stars")</f>
        <v>photo booth of the stars</v>
      </c>
    </row>
    <row r="369" ht="112.5" customHeight="1">
      <c r="A369" s="2" t="s">
        <v>49</v>
      </c>
      <c r="B369" s="2" t="s">
        <v>497</v>
      </c>
      <c r="C369" s="1" t="str">
        <f>HYPERLINK("https://docs.google.com/document/d/1OIYgZs6_jMB7GzwnKzoIZojRBNIJQF4VGks2XwSA2Bc/pub", IMAGE("https://chart.googleapis.com/chart?chs=150x150&amp;cht=qr&amp;chl=https://docs.google.com/document/d/1OIYgZs6_jMB7GzwnKzoIZojRBNIJQF4VGks2XwSA2Bc/pub",1))</f>
        <v>#REF!</v>
      </c>
      <c r="D369" s="3" t="s">
        <v>498</v>
      </c>
      <c r="E369" s="4" t="str">
        <f t="shared" si="69"/>
        <v>photo booth of the stars</v>
      </c>
    </row>
    <row r="370" ht="112.5" customHeight="1">
      <c r="A370" s="2" t="s">
        <v>51</v>
      </c>
      <c r="B370" s="2" t="s">
        <v>499</v>
      </c>
      <c r="C370" s="1" t="str">
        <f>HYPERLINK("https://docs.google.com/document/d/1OIYgZs6_jMB7GzwnKzoIZojRBNIJQF4VGks2XwSA2Bc/view", IMAGE("https://chart.googleapis.com/chart?chs=150x150&amp;cht=qr&amp;chl=https://docs.google.com/document/d/1OIYgZs6_jMB7GzwnKzoIZojRBNIJQF4VGks2XwSA2Bc/view",1))</f>
        <v>#REF!</v>
      </c>
      <c r="D370" s="3" t="s">
        <v>500</v>
      </c>
      <c r="E370" s="4" t="str">
        <f t="shared" si="69"/>
        <v>photo booth of the stars</v>
      </c>
    </row>
    <row r="371" ht="112.5" customHeight="1">
      <c r="A371" s="2" t="s">
        <v>53</v>
      </c>
      <c r="B371" s="2" t="s">
        <v>490</v>
      </c>
      <c r="C371" s="1" t="str">
        <f>HYPERLINK("https://docs.google.com/presentation/d/12TDiQpyZz5XrqallxPaIxt5unM9A3PD7rEKxQjE12qM/edit?usp=sharing", IMAGE("https://chart.googleapis.com/chart?chs=150x150&amp;cht=qr&amp;chl=https://docs.google.com/presentation/d/12TDiQpyZz5XrqallxPaIxt5unM9A3PD7rEKxQjE12qM/edit?usp=sharing",1))</f>
        <v>#REF!</v>
      </c>
      <c r="D371" s="3" t="s">
        <v>501</v>
      </c>
      <c r="E371" s="4" t="str">
        <f t="shared" ref="E371:E374" si="70">HYPERLINK("https://docs.google.com/presentation/d/12TDiQpyZz5XrqallxPaIxt5unM9A3PD7rEKxQjE12qM/edit?usp=sharing","photo booth of the stars")</f>
        <v>photo booth of the stars</v>
      </c>
    </row>
    <row r="372" ht="112.5" customHeight="1">
      <c r="A372" s="2" t="s">
        <v>55</v>
      </c>
      <c r="B372" s="2" t="s">
        <v>497</v>
      </c>
      <c r="C372" s="1" t="str">
        <f>HYPERLINK("https://docs.google.com/presentation/d/12TDiQpyZz5XrqallxPaIxt5unM9A3PD7rEKxQjE12qM/pub?start=true&amp;loop=true&amp;delayms=3000", IMAGE("https://chart.googleapis.com/chart?chs=150x150&amp;cht=qr&amp;chl=https://docs.google.com/presentation/d/12TDiQpyZz5XrqallxPaIxt5unM9A3PD7rEKxQjE12qM/pub?start=true&amp;loop=true&amp;delayms=3000",1))</f>
        <v>#REF!</v>
      </c>
      <c r="D372" s="3" t="s">
        <v>502</v>
      </c>
      <c r="E372" s="4" t="str">
        <f t="shared" si="70"/>
        <v>photo booth of the stars</v>
      </c>
    </row>
    <row r="373" ht="112.5" customHeight="1">
      <c r="A373" s="2" t="s">
        <v>57</v>
      </c>
      <c r="B373" s="2" t="s">
        <v>499</v>
      </c>
      <c r="C373" s="1" t="str">
        <f>HYPERLINK("https://docs.google.com/presentation/d/12TDiQpyZz5XrqallxPaIxt5unM9A3PD7rEKxQjE12qM/view", IMAGE("https://chart.googleapis.com/chart?chs=150x150&amp;cht=qr&amp;chl=https://docs.google.com/presentation/d/12TDiQpyZz5XrqallxPaIxt5unM9A3PD7rEKxQjE12qM/view",1))</f>
        <v>#REF!</v>
      </c>
      <c r="D373" s="3" t="s">
        <v>503</v>
      </c>
      <c r="E373" s="4" t="str">
        <f t="shared" si="70"/>
        <v>photo booth of the stars</v>
      </c>
    </row>
    <row r="374" ht="112.5" customHeight="1">
      <c r="A374" s="2" t="s">
        <v>59</v>
      </c>
      <c r="B374" s="2" t="s">
        <v>504</v>
      </c>
      <c r="C374" s="1" t="str">
        <f>HYPERLINK("https://docs.google.com/presentation/d/12TDiQpyZz5XrqallxPaIxt5unM9A3PD7rEKxQjE12qM/htmlpresent", IMAGE("https://chart.googleapis.com/chart?chs=150x150&amp;cht=qr&amp;chl=https://docs.google.com/presentation/d/12TDiQpyZz5XrqallxPaIxt5unM9A3PD7rEKxQjE12qM/htmlpresent",1))</f>
        <v>#REF!</v>
      </c>
      <c r="D374" s="3" t="s">
        <v>505</v>
      </c>
      <c r="E374" s="4" t="str">
        <f t="shared" si="70"/>
        <v>photo booth of the stars</v>
      </c>
    </row>
    <row r="375" ht="112.5" customHeight="1">
      <c r="A375" s="2" t="s">
        <v>47</v>
      </c>
      <c r="B375" s="2" t="s">
        <v>492</v>
      </c>
      <c r="C375" s="1" t="str">
        <f>HYPERLINK("https://docs.google.com/document/d/1xWdVI8Olulkd1VzNHn7ZHqxLcU7A5tgA1DT1zuTdMsw/edit?usp=sharing", IMAGE("https://chart.googleapis.com/chart?chs=150x150&amp;cht=qr&amp;chl=https://docs.google.com/document/d/1xWdVI8Olulkd1VzNHn7ZHqxLcU7A5tgA1DT1zuTdMsw/edit?usp=sharing",1))</f>
        <v>#REF!</v>
      </c>
      <c r="D375" s="3" t="s">
        <v>506</v>
      </c>
      <c r="E375" s="4" t="str">
        <f t="shared" ref="E375:E377" si="71">HYPERLINK("https://docs.google.com/document/d/1xWdVI8Olulkd1VzNHn7ZHqxLcU7A5tgA1DT1zuTdMsw/edit?usp=sharing","hello booth")</f>
        <v>hello booth</v>
      </c>
    </row>
    <row r="376" ht="112.5" customHeight="1">
      <c r="A376" s="2" t="s">
        <v>49</v>
      </c>
      <c r="B376" s="2" t="s">
        <v>507</v>
      </c>
      <c r="C376" s="1" t="str">
        <f>HYPERLINK("https://docs.google.com/document/d/1xWdVI8Olulkd1VzNHn7ZHqxLcU7A5tgA1DT1zuTdMsw/pub", IMAGE("https://chart.googleapis.com/chart?chs=150x150&amp;cht=qr&amp;chl=https://docs.google.com/document/d/1xWdVI8Olulkd1VzNHn7ZHqxLcU7A5tgA1DT1zuTdMsw/pub",1))</f>
        <v>#REF!</v>
      </c>
      <c r="D376" s="3" t="s">
        <v>508</v>
      </c>
      <c r="E376" s="4" t="str">
        <f t="shared" si="71"/>
        <v>hello booth</v>
      </c>
    </row>
    <row r="377" ht="112.5" customHeight="1">
      <c r="A377" s="2" t="s">
        <v>51</v>
      </c>
      <c r="B377" s="2" t="s">
        <v>509</v>
      </c>
      <c r="C377" s="1" t="str">
        <f>HYPERLINK("https://docs.google.com/document/d/1xWdVI8Olulkd1VzNHn7ZHqxLcU7A5tgA1DT1zuTdMsw/view", IMAGE("https://chart.googleapis.com/chart?chs=150x150&amp;cht=qr&amp;chl=https://docs.google.com/document/d/1xWdVI8Olulkd1VzNHn7ZHqxLcU7A5tgA1DT1zuTdMsw/view",1))</f>
        <v>#REF!</v>
      </c>
      <c r="D377" s="3" t="s">
        <v>510</v>
      </c>
      <c r="E377" s="4" t="str">
        <f t="shared" si="71"/>
        <v>hello booth</v>
      </c>
    </row>
    <row r="378" ht="112.5" customHeight="1">
      <c r="A378" s="2" t="s">
        <v>53</v>
      </c>
      <c r="B378" s="2" t="s">
        <v>492</v>
      </c>
      <c r="C378" s="1" t="str">
        <f>HYPERLINK("https://docs.google.com/presentation/d/1g9JfDFBDQokZI0ZOl9vl8f95aP1R2PHk5R0lc6DBWCA/edit?usp=sharing", IMAGE("https://chart.googleapis.com/chart?chs=150x150&amp;cht=qr&amp;chl=https://docs.google.com/presentation/d/1g9JfDFBDQokZI0ZOl9vl8f95aP1R2PHk5R0lc6DBWCA/edit?usp=sharing",1))</f>
        <v>#REF!</v>
      </c>
      <c r="D378" s="3" t="s">
        <v>511</v>
      </c>
      <c r="E378" s="4" t="str">
        <f t="shared" ref="E378:E381" si="72">HYPERLINK("https://docs.google.com/presentation/d/1g9JfDFBDQokZI0ZOl9vl8f95aP1R2PHk5R0lc6DBWCA/edit?usp=sharing","hello booth")</f>
        <v>hello booth</v>
      </c>
    </row>
    <row r="379" ht="112.5" customHeight="1">
      <c r="A379" s="2" t="s">
        <v>55</v>
      </c>
      <c r="B379" s="2" t="s">
        <v>507</v>
      </c>
      <c r="C379" s="1" t="str">
        <f>HYPERLINK("https://docs.google.com/presentation/d/1g9JfDFBDQokZI0ZOl9vl8f95aP1R2PHk5R0lc6DBWCA/pub?start=true&amp;loop=true&amp;delayms=3000", IMAGE("https://chart.googleapis.com/chart?chs=150x150&amp;cht=qr&amp;chl=https://docs.google.com/presentation/d/1g9JfDFBDQokZI0ZOl9vl8f95aP1R2PHk5R0lc6DBWCA/pub?start=true&amp;loop=true&amp;delayms=3000",1))</f>
        <v>#REF!</v>
      </c>
      <c r="D379" s="3" t="s">
        <v>512</v>
      </c>
      <c r="E379" s="4" t="str">
        <f t="shared" si="72"/>
        <v>hello booth</v>
      </c>
    </row>
    <row r="380" ht="112.5" customHeight="1">
      <c r="A380" s="2" t="s">
        <v>57</v>
      </c>
      <c r="B380" s="2" t="s">
        <v>509</v>
      </c>
      <c r="C380" s="1" t="str">
        <f>HYPERLINK("https://docs.google.com/presentation/d/1g9JfDFBDQokZI0ZOl9vl8f95aP1R2PHk5R0lc6DBWCA/view", IMAGE("https://chart.googleapis.com/chart?chs=150x150&amp;cht=qr&amp;chl=https://docs.google.com/presentation/d/1g9JfDFBDQokZI0ZOl9vl8f95aP1R2PHk5R0lc6DBWCA/view",1))</f>
        <v>#REF!</v>
      </c>
      <c r="D380" s="3" t="s">
        <v>513</v>
      </c>
      <c r="E380" s="4" t="str">
        <f t="shared" si="72"/>
        <v>hello booth</v>
      </c>
    </row>
    <row r="381" ht="112.5" customHeight="1">
      <c r="A381" s="2" t="s">
        <v>59</v>
      </c>
      <c r="B381" s="2" t="s">
        <v>514</v>
      </c>
      <c r="C381" s="1" t="str">
        <f>HYPERLINK("https://docs.google.com/presentation/d/1g9JfDFBDQokZI0ZOl9vl8f95aP1R2PHk5R0lc6DBWCA/htmlpresent", IMAGE("https://chart.googleapis.com/chart?chs=150x150&amp;cht=qr&amp;chl=https://docs.google.com/presentation/d/1g9JfDFBDQokZI0ZOl9vl8f95aP1R2PHk5R0lc6DBWCA/htmlpresent",1))</f>
        <v>#REF!</v>
      </c>
      <c r="D381" s="3" t="s">
        <v>515</v>
      </c>
      <c r="E381" s="4" t="str">
        <f t="shared" si="72"/>
        <v>hello booth</v>
      </c>
    </row>
    <row r="382" ht="112.5" customHeight="1">
      <c r="A382" s="2" t="s">
        <v>47</v>
      </c>
      <c r="B382" s="2" t="s">
        <v>494</v>
      </c>
      <c r="C382" s="1" t="str">
        <f>HYPERLINK("https://docs.google.com/document/d/1mcSjhylXgMNIMe8BEwiVa2qIg0vlEcvxaadsau4rB-U/edit?usp=sharing", IMAGE("https://chart.googleapis.com/chart?chs=150x150&amp;cht=qr&amp;chl=https://docs.google.com/document/d/1mcSjhylXgMNIMe8BEwiVa2qIg0vlEcvxaadsau4rB-U/edit?usp=sharing",1))</f>
        <v>#REF!</v>
      </c>
      <c r="D382" s="3" t="s">
        <v>516</v>
      </c>
      <c r="E382" s="4" t="str">
        <f t="shared" ref="E382:E384" si="73">HYPERLINK("https://docs.google.com/document/d/1mcSjhylXgMNIMe8BEwiVa2qIg0vlEcvxaadsau4rB-U/edit?usp=sharing","ipix photo booth")</f>
        <v>ipix photo booth</v>
      </c>
    </row>
    <row r="383" ht="112.5" customHeight="1">
      <c r="A383" s="2" t="s">
        <v>49</v>
      </c>
      <c r="B383" s="2" t="s">
        <v>517</v>
      </c>
      <c r="C383" s="1" t="str">
        <f>HYPERLINK("https://docs.google.com/document/d/1mcSjhylXgMNIMe8BEwiVa2qIg0vlEcvxaadsau4rB-U/pub", IMAGE("https://chart.googleapis.com/chart?chs=150x150&amp;cht=qr&amp;chl=https://docs.google.com/document/d/1mcSjhylXgMNIMe8BEwiVa2qIg0vlEcvxaadsau4rB-U/pub",1))</f>
        <v>#REF!</v>
      </c>
      <c r="D383" s="3" t="s">
        <v>518</v>
      </c>
      <c r="E383" s="4" t="str">
        <f t="shared" si="73"/>
        <v>ipix photo booth</v>
      </c>
    </row>
    <row r="384" ht="112.5" customHeight="1">
      <c r="A384" s="2" t="s">
        <v>51</v>
      </c>
      <c r="B384" s="2" t="s">
        <v>519</v>
      </c>
      <c r="C384" s="1" t="str">
        <f>HYPERLINK("https://docs.google.com/document/d/1mcSjhylXgMNIMe8BEwiVa2qIg0vlEcvxaadsau4rB-U/view", IMAGE("https://chart.googleapis.com/chart?chs=150x150&amp;cht=qr&amp;chl=https://docs.google.com/document/d/1mcSjhylXgMNIMe8BEwiVa2qIg0vlEcvxaadsau4rB-U/view",1))</f>
        <v>#REF!</v>
      </c>
      <c r="D384" s="3" t="s">
        <v>520</v>
      </c>
      <c r="E384" s="4" t="str">
        <f t="shared" si="73"/>
        <v>ipix photo booth</v>
      </c>
    </row>
    <row r="385" ht="112.5" customHeight="1">
      <c r="A385" s="2" t="s">
        <v>53</v>
      </c>
      <c r="B385" s="2" t="s">
        <v>494</v>
      </c>
      <c r="C385" s="1" t="str">
        <f>HYPERLINK("https://docs.google.com/presentation/d/18xvizthgRIrk98qsfLLgNR6rgS5W27GfGBTIPLJvttk/edit?usp=sharing", IMAGE("https://chart.googleapis.com/chart?chs=150x150&amp;cht=qr&amp;chl=https://docs.google.com/presentation/d/18xvizthgRIrk98qsfLLgNR6rgS5W27GfGBTIPLJvttk/edit?usp=sharing",1))</f>
        <v>#REF!</v>
      </c>
      <c r="D385" s="3" t="s">
        <v>521</v>
      </c>
      <c r="E385" s="4" t="str">
        <f t="shared" ref="E385:E388" si="74">HYPERLINK("https://docs.google.com/presentation/d/18xvizthgRIrk98qsfLLgNR6rgS5W27GfGBTIPLJvttk/edit?usp=sharing","ipix photo booth")</f>
        <v>ipix photo booth</v>
      </c>
    </row>
    <row r="386" ht="112.5" customHeight="1">
      <c r="A386" s="2" t="s">
        <v>55</v>
      </c>
      <c r="B386" s="2" t="s">
        <v>517</v>
      </c>
      <c r="C386" s="1" t="str">
        <f>HYPERLINK("https://docs.google.com/presentation/d/18xvizthgRIrk98qsfLLgNR6rgS5W27GfGBTIPLJvttk/pub?start=true&amp;loop=true&amp;delayms=3000", IMAGE("https://chart.googleapis.com/chart?chs=150x150&amp;cht=qr&amp;chl=https://docs.google.com/presentation/d/18xvizthgRIrk98qsfLLgNR6rgS5W27GfGBTIPLJvttk/pub?start=true&amp;loop=true&amp;delayms=3000",1))</f>
        <v>#REF!</v>
      </c>
      <c r="D386" s="3" t="s">
        <v>522</v>
      </c>
      <c r="E386" s="4" t="str">
        <f t="shared" si="74"/>
        <v>ipix photo booth</v>
      </c>
    </row>
    <row r="387" ht="112.5" customHeight="1">
      <c r="A387" s="2" t="s">
        <v>57</v>
      </c>
      <c r="B387" s="2" t="s">
        <v>519</v>
      </c>
      <c r="C387" s="1" t="str">
        <f>HYPERLINK("https://docs.google.com/presentation/d/18xvizthgRIrk98qsfLLgNR6rgS5W27GfGBTIPLJvttk/view", IMAGE("https://chart.googleapis.com/chart?chs=150x150&amp;cht=qr&amp;chl=https://docs.google.com/presentation/d/18xvizthgRIrk98qsfLLgNR6rgS5W27GfGBTIPLJvttk/view",1))</f>
        <v>#REF!</v>
      </c>
      <c r="D387" s="3" t="s">
        <v>523</v>
      </c>
      <c r="E387" s="4" t="str">
        <f t="shared" si="74"/>
        <v>ipix photo booth</v>
      </c>
    </row>
    <row r="388" ht="112.5" customHeight="1">
      <c r="A388" s="2" t="s">
        <v>59</v>
      </c>
      <c r="B388" s="2" t="s">
        <v>524</v>
      </c>
      <c r="C388" s="1" t="str">
        <f>HYPERLINK("https://docs.google.com/presentation/d/18xvizthgRIrk98qsfLLgNR6rgS5W27GfGBTIPLJvttk/htmlpresent", IMAGE("https://chart.googleapis.com/chart?chs=150x150&amp;cht=qr&amp;chl=https://docs.google.com/presentation/d/18xvizthgRIrk98qsfLLgNR6rgS5W27GfGBTIPLJvttk/htmlpresent",1))</f>
        <v>#REF!</v>
      </c>
      <c r="D388" s="3" t="s">
        <v>525</v>
      </c>
      <c r="E388" s="4" t="str">
        <f t="shared" si="74"/>
        <v>ipix photo booth</v>
      </c>
    </row>
    <row r="389" ht="112.5" customHeight="1">
      <c r="A389" s="2" t="s">
        <v>131</v>
      </c>
      <c r="B389" s="2" t="s">
        <v>1</v>
      </c>
      <c r="C389" s="1" t="str">
        <f>HYPERLINK("https://sites.google.com/view/lucky-frog-photo-booth-photo/home", IMAGE("https://chart.googleapis.com/chart?chs=150x150&amp;cht=qr&amp;chl=https://sites.google.com/view/lucky-frog-photo-booth-photo/home",1))</f>
        <v>#REF!</v>
      </c>
      <c r="D389" s="3" t="s">
        <v>132</v>
      </c>
      <c r="E389" s="4" t="str">
        <f>HYPERLINK("https://sites.google.com/view/lucky-frog-photo-booth-photo/home","wedding photo booth rental near me")</f>
        <v>wedding photo booth rental near me</v>
      </c>
    </row>
    <row r="390" ht="112.5" customHeight="1">
      <c r="A390" s="2" t="s">
        <v>131</v>
      </c>
      <c r="B390" s="2" t="s">
        <v>1</v>
      </c>
      <c r="C390" s="1" t="str">
        <f>HYPERLINK("https://sites.google.com/view/360videoboothrentallosangeles/home", IMAGE("https://chart.googleapis.com/chart?chs=150x150&amp;cht=qr&amp;chl=https://sites.google.com/view/360videoboothrentallosangeles/home",1))</f>
        <v>#REF!</v>
      </c>
      <c r="D390" s="3" t="s">
        <v>133</v>
      </c>
      <c r="E390" s="4" t="str">
        <f>HYPERLINK("https://sites.google.com/view/360videoboothrentallosangeles/home","wedding photo booth rental near me")</f>
        <v>wedding photo booth rental near me</v>
      </c>
    </row>
    <row r="391" ht="112.5" customHeight="1">
      <c r="A391" s="2" t="s">
        <v>131</v>
      </c>
      <c r="B391" s="2" t="s">
        <v>1</v>
      </c>
      <c r="C391" s="1" t="str">
        <f>HYPERLINK("https://sites.google.com/view/luckyfrogphotoboothrental/home", IMAGE("https://chart.googleapis.com/chart?chs=150x150&amp;cht=qr&amp;chl=https://sites.google.com/view/luckyfrogphotoboothrental/home",1))</f>
        <v>#REF!</v>
      </c>
      <c r="D391" s="3" t="s">
        <v>134</v>
      </c>
      <c r="E391" s="4" t="str">
        <f>HYPERLINK("https://sites.google.com/view/luckyfrogphotoboothrental/home","wedding photo booth rental near me")</f>
        <v>wedding photo booth rental near me</v>
      </c>
    </row>
    <row r="392" ht="112.5" customHeight="1">
      <c r="A392" s="2" t="s">
        <v>131</v>
      </c>
      <c r="B392" s="2" t="s">
        <v>1</v>
      </c>
      <c r="C392" s="1" t="str">
        <f>HYPERLINK("https://sites.google.com/view/glamboothmissionviejo/home", IMAGE("https://chart.googleapis.com/chart?chs=150x150&amp;cht=qr&amp;chl=https://sites.google.com/view/glamboothmissionviejo/home",1))</f>
        <v>#REF!</v>
      </c>
      <c r="D392" s="3" t="s">
        <v>135</v>
      </c>
      <c r="E392" s="4" t="str">
        <f>HYPERLINK("https://sites.google.com/view/glamboothmissionviejo/home","wedding photo booth rental near me")</f>
        <v>wedding photo booth rental near me</v>
      </c>
    </row>
    <row r="393" ht="112.5" customHeight="1">
      <c r="A393" s="2" t="s">
        <v>131</v>
      </c>
      <c r="B393" s="2" t="s">
        <v>1</v>
      </c>
      <c r="C393" s="1" t="str">
        <f>HYPERLINK("https://sites.google.com/view/vogue-booth-costa-mesa/home", IMAGE("https://chart.googleapis.com/chart?chs=150x150&amp;cht=qr&amp;chl=https://sites.google.com/view/vogue-booth-costa-mesa/home",1))</f>
        <v>#REF!</v>
      </c>
      <c r="D393" s="3" t="s">
        <v>136</v>
      </c>
      <c r="E393" s="4" t="str">
        <f>HYPERLINK("https://sites.google.com/view/vogue-booth-costa-mesa/home","wedding photo booth rental near me")</f>
        <v>wedding photo booth rental near me</v>
      </c>
    </row>
    <row r="394" ht="112.5" customHeight="1">
      <c r="A394" s="2" t="s">
        <v>19</v>
      </c>
      <c r="B394" s="2" t="s">
        <v>526</v>
      </c>
      <c r="C394" s="1" t="str">
        <f>HYPERLINK("https://drive.google.com/file/d/17apglBvDd2swTIC-Cn_LKGAlrH_FnOGb/view?usp=sharing", IMAGE("https://chart.googleapis.com/chart?chs=150x150&amp;cht=qr&amp;chl=https://drive.google.com/file/d/17apglBvDd2swTIC-Cn_LKGAlrH_FnOGb/view?usp=sharing",1))</f>
        <v>#REF!</v>
      </c>
      <c r="D394" s="3" t="s">
        <v>527</v>
      </c>
      <c r="E394" s="4" t="str">
        <f>HYPERLINK("https://drive.google.com/file/d/17apglBvDd2swTIC-Cn_LKGAlrH_FnOGb/view?usp=sharing","wedding selfie mirror")</f>
        <v>wedding selfie mirror</v>
      </c>
    </row>
    <row r="395" ht="112.5" customHeight="1">
      <c r="A395" s="2" t="s">
        <v>19</v>
      </c>
      <c r="B395" s="2" t="s">
        <v>528</v>
      </c>
      <c r="C395" s="1" t="str">
        <f>HYPERLINK("https://drive.google.com/file/d/16gNn978kZYZPGU0l5cvsyRpJ7eni-pRA/view?usp=sharing", IMAGE("https://chart.googleapis.com/chart?chs=150x150&amp;cht=qr&amp;chl=https://drive.google.com/file/d/16gNn978kZYZPGU0l5cvsyRpJ7eni-pRA/view?usp=sharing",1))</f>
        <v>#REF!</v>
      </c>
      <c r="D395" s="3" t="s">
        <v>529</v>
      </c>
      <c r="E395" s="4" t="str">
        <f>HYPERLINK("https://drive.google.com/file/d/16gNn978kZYZPGU0l5cvsyRpJ7eni-pRA/view?usp=sharing","pixelated photo booth")</f>
        <v>pixelated photo booth</v>
      </c>
    </row>
    <row r="396" ht="112.5" customHeight="1">
      <c r="A396" s="2" t="s">
        <v>19</v>
      </c>
      <c r="B396" s="2" t="s">
        <v>530</v>
      </c>
      <c r="C396" s="1" t="str">
        <f>HYPERLINK("https://drive.google.com/file/d/1sBoxcrm5djXx7kTV0AscPPls8daI80FG/view?usp=sharing", IMAGE("https://chart.googleapis.com/chart?chs=150x150&amp;cht=qr&amp;chl=https://drive.google.com/file/d/1sBoxcrm5djXx7kTV0AscPPls8daI80FG/view?usp=sharing",1))</f>
        <v>#REF!</v>
      </c>
      <c r="D396" s="3" t="s">
        <v>531</v>
      </c>
      <c r="E396" s="4" t="str">
        <f>HYPERLINK("https://drive.google.com/file/d/1sBoxcrm5djXx7kTV0AscPPls8daI80FG/view?usp=sharing","bubble booth")</f>
        <v>bubble booth</v>
      </c>
    </row>
    <row r="397" ht="112.5" customHeight="1">
      <c r="A397" s="2" t="s">
        <v>47</v>
      </c>
      <c r="B397" s="2" t="s">
        <v>526</v>
      </c>
      <c r="C397" s="1" t="str">
        <f>HYPERLINK("https://docs.google.com/document/d/1Q99tO_en33-aKC8QCvRoqIpzorU-GyWt-EhLwoRQ0yk/edit?usp=sharing", IMAGE("https://chart.googleapis.com/chart?chs=150x150&amp;cht=qr&amp;chl=https://docs.google.com/document/d/1Q99tO_en33-aKC8QCvRoqIpzorU-GyWt-EhLwoRQ0yk/edit?usp=sharing",1))</f>
        <v>#REF!</v>
      </c>
      <c r="D397" s="3" t="s">
        <v>532</v>
      </c>
      <c r="E397" s="4" t="str">
        <f t="shared" ref="E397:E399" si="75">HYPERLINK("https://docs.google.com/document/d/1Q99tO_en33-aKC8QCvRoqIpzorU-GyWt-EhLwoRQ0yk/edit?usp=sharing","wedding selfie mirror")</f>
        <v>wedding selfie mirror</v>
      </c>
    </row>
    <row r="398" ht="112.5" customHeight="1">
      <c r="A398" s="2" t="s">
        <v>49</v>
      </c>
      <c r="B398" s="2" t="s">
        <v>533</v>
      </c>
      <c r="C398" s="1" t="str">
        <f>HYPERLINK("https://docs.google.com/document/d/1Q99tO_en33-aKC8QCvRoqIpzorU-GyWt-EhLwoRQ0yk/pub", IMAGE("https://chart.googleapis.com/chart?chs=150x150&amp;cht=qr&amp;chl=https://docs.google.com/document/d/1Q99tO_en33-aKC8QCvRoqIpzorU-GyWt-EhLwoRQ0yk/pub",1))</f>
        <v>#REF!</v>
      </c>
      <c r="D398" s="3" t="s">
        <v>534</v>
      </c>
      <c r="E398" s="4" t="str">
        <f t="shared" si="75"/>
        <v>wedding selfie mirror</v>
      </c>
    </row>
    <row r="399" ht="112.5" customHeight="1">
      <c r="A399" s="2" t="s">
        <v>51</v>
      </c>
      <c r="B399" s="2" t="s">
        <v>535</v>
      </c>
      <c r="C399" s="1" t="str">
        <f>HYPERLINK("https://docs.google.com/document/d/1Q99tO_en33-aKC8QCvRoqIpzorU-GyWt-EhLwoRQ0yk/view", IMAGE("https://chart.googleapis.com/chart?chs=150x150&amp;cht=qr&amp;chl=https://docs.google.com/document/d/1Q99tO_en33-aKC8QCvRoqIpzorU-GyWt-EhLwoRQ0yk/view",1))</f>
        <v>#REF!</v>
      </c>
      <c r="D399" s="3" t="s">
        <v>536</v>
      </c>
      <c r="E399" s="4" t="str">
        <f t="shared" si="75"/>
        <v>wedding selfie mirror</v>
      </c>
    </row>
    <row r="400" ht="112.5" customHeight="1">
      <c r="A400" s="2" t="s">
        <v>53</v>
      </c>
      <c r="B400" s="2" t="s">
        <v>526</v>
      </c>
      <c r="C400" s="1" t="str">
        <f>HYPERLINK("https://docs.google.com/presentation/d/1C7eIEA9KfJFkrm3ntDRMp5abem8jRpOz3zDPO-c-uWQ/edit?usp=sharing", IMAGE("https://chart.googleapis.com/chart?chs=150x150&amp;cht=qr&amp;chl=https://docs.google.com/presentation/d/1C7eIEA9KfJFkrm3ntDRMp5abem8jRpOz3zDPO-c-uWQ/edit?usp=sharing",1))</f>
        <v>#REF!</v>
      </c>
      <c r="D400" s="3" t="s">
        <v>537</v>
      </c>
      <c r="E400" s="4" t="str">
        <f t="shared" ref="E400:E403" si="76">HYPERLINK("https://docs.google.com/presentation/d/1C7eIEA9KfJFkrm3ntDRMp5abem8jRpOz3zDPO-c-uWQ/edit?usp=sharing","wedding selfie mirror")</f>
        <v>wedding selfie mirror</v>
      </c>
    </row>
    <row r="401" ht="112.5" customHeight="1">
      <c r="A401" s="2" t="s">
        <v>55</v>
      </c>
      <c r="B401" s="2" t="s">
        <v>533</v>
      </c>
      <c r="C401" s="1" t="str">
        <f>HYPERLINK("https://docs.google.com/presentation/d/1C7eIEA9KfJFkrm3ntDRMp5abem8jRpOz3zDPO-c-uWQ/pub?start=true&amp;loop=true&amp;delayms=3000", IMAGE("https://chart.googleapis.com/chart?chs=150x150&amp;cht=qr&amp;chl=https://docs.google.com/presentation/d/1C7eIEA9KfJFkrm3ntDRMp5abem8jRpOz3zDPO-c-uWQ/pub?start=true&amp;loop=true&amp;delayms=3000",1))</f>
        <v>#REF!</v>
      </c>
      <c r="D401" s="3" t="s">
        <v>538</v>
      </c>
      <c r="E401" s="4" t="str">
        <f t="shared" si="76"/>
        <v>wedding selfie mirror</v>
      </c>
    </row>
    <row r="402" ht="112.5" customHeight="1">
      <c r="A402" s="2" t="s">
        <v>57</v>
      </c>
      <c r="B402" s="2" t="s">
        <v>535</v>
      </c>
      <c r="C402" s="1" t="str">
        <f>HYPERLINK("https://docs.google.com/presentation/d/1C7eIEA9KfJFkrm3ntDRMp5abem8jRpOz3zDPO-c-uWQ/view", IMAGE("https://chart.googleapis.com/chart?chs=150x150&amp;cht=qr&amp;chl=https://docs.google.com/presentation/d/1C7eIEA9KfJFkrm3ntDRMp5abem8jRpOz3zDPO-c-uWQ/view",1))</f>
        <v>#REF!</v>
      </c>
      <c r="D402" s="3" t="s">
        <v>539</v>
      </c>
      <c r="E402" s="4" t="str">
        <f t="shared" si="76"/>
        <v>wedding selfie mirror</v>
      </c>
    </row>
    <row r="403" ht="112.5" customHeight="1">
      <c r="A403" s="2" t="s">
        <v>59</v>
      </c>
      <c r="B403" s="2" t="s">
        <v>540</v>
      </c>
      <c r="C403" s="1" t="str">
        <f>HYPERLINK("https://docs.google.com/presentation/d/1C7eIEA9KfJFkrm3ntDRMp5abem8jRpOz3zDPO-c-uWQ/htmlpresent", IMAGE("https://chart.googleapis.com/chart?chs=150x150&amp;cht=qr&amp;chl=https://docs.google.com/presentation/d/1C7eIEA9KfJFkrm3ntDRMp5abem8jRpOz3zDPO-c-uWQ/htmlpresent",1))</f>
        <v>#REF!</v>
      </c>
      <c r="D403" s="3" t="s">
        <v>541</v>
      </c>
      <c r="E403" s="4" t="str">
        <f t="shared" si="76"/>
        <v>wedding selfie mirror</v>
      </c>
    </row>
    <row r="404" ht="112.5" customHeight="1">
      <c r="A404" s="2" t="s">
        <v>47</v>
      </c>
      <c r="B404" s="2" t="s">
        <v>528</v>
      </c>
      <c r="C404" s="1" t="str">
        <f>HYPERLINK("https://docs.google.com/document/d/19nOHUtaisHM-5dJ2w1pvQMOhgiCA5VZpudJ46vdaBfY/edit?usp=sharing", IMAGE("https://chart.googleapis.com/chart?chs=150x150&amp;cht=qr&amp;chl=https://docs.google.com/document/d/19nOHUtaisHM-5dJ2w1pvQMOhgiCA5VZpudJ46vdaBfY/edit?usp=sharing",1))</f>
        <v>#REF!</v>
      </c>
      <c r="D404" s="3" t="s">
        <v>542</v>
      </c>
      <c r="E404" s="4" t="str">
        <f t="shared" ref="E404:E406" si="77">HYPERLINK("https://docs.google.com/document/d/19nOHUtaisHM-5dJ2w1pvQMOhgiCA5VZpudJ46vdaBfY/edit?usp=sharing","pixelated photo booth")</f>
        <v>pixelated photo booth</v>
      </c>
    </row>
    <row r="405" ht="112.5" customHeight="1">
      <c r="A405" s="2" t="s">
        <v>49</v>
      </c>
      <c r="B405" s="2" t="s">
        <v>543</v>
      </c>
      <c r="C405" s="1" t="str">
        <f>HYPERLINK("https://docs.google.com/document/d/19nOHUtaisHM-5dJ2w1pvQMOhgiCA5VZpudJ46vdaBfY/pub", IMAGE("https://chart.googleapis.com/chart?chs=150x150&amp;cht=qr&amp;chl=https://docs.google.com/document/d/19nOHUtaisHM-5dJ2w1pvQMOhgiCA5VZpudJ46vdaBfY/pub",1))</f>
        <v>#REF!</v>
      </c>
      <c r="D405" s="3" t="s">
        <v>544</v>
      </c>
      <c r="E405" s="4" t="str">
        <f t="shared" si="77"/>
        <v>pixelated photo booth</v>
      </c>
    </row>
    <row r="406" ht="112.5" customHeight="1">
      <c r="A406" s="2" t="s">
        <v>51</v>
      </c>
      <c r="B406" s="2" t="s">
        <v>545</v>
      </c>
      <c r="C406" s="1" t="str">
        <f>HYPERLINK("https://docs.google.com/document/d/19nOHUtaisHM-5dJ2w1pvQMOhgiCA5VZpudJ46vdaBfY/view", IMAGE("https://chart.googleapis.com/chart?chs=150x150&amp;cht=qr&amp;chl=https://docs.google.com/document/d/19nOHUtaisHM-5dJ2w1pvQMOhgiCA5VZpudJ46vdaBfY/view",1))</f>
        <v>#REF!</v>
      </c>
      <c r="D406" s="3" t="s">
        <v>546</v>
      </c>
      <c r="E406" s="4" t="str">
        <f t="shared" si="77"/>
        <v>pixelated photo booth</v>
      </c>
    </row>
    <row r="407" ht="112.5" customHeight="1">
      <c r="A407" s="2" t="s">
        <v>53</v>
      </c>
      <c r="B407" s="2" t="s">
        <v>528</v>
      </c>
      <c r="C407" s="1" t="str">
        <f>HYPERLINK("https://docs.google.com/presentation/d/1nZFZy4OtX0btXpBCBQtSyV96qFz6owV7s_mADLtwl1A/edit?usp=sharing", IMAGE("https://chart.googleapis.com/chart?chs=150x150&amp;cht=qr&amp;chl=https://docs.google.com/presentation/d/1nZFZy4OtX0btXpBCBQtSyV96qFz6owV7s_mADLtwl1A/edit?usp=sharing",1))</f>
        <v>#REF!</v>
      </c>
      <c r="D407" s="3" t="s">
        <v>547</v>
      </c>
      <c r="E407" s="4" t="str">
        <f t="shared" ref="E407:E410" si="78">HYPERLINK("https://docs.google.com/presentation/d/1nZFZy4OtX0btXpBCBQtSyV96qFz6owV7s_mADLtwl1A/edit?usp=sharing","pixelated photo booth")</f>
        <v>pixelated photo booth</v>
      </c>
    </row>
    <row r="408" ht="112.5" customHeight="1">
      <c r="A408" s="2" t="s">
        <v>55</v>
      </c>
      <c r="B408" s="2" t="s">
        <v>543</v>
      </c>
      <c r="C408" s="1" t="str">
        <f>HYPERLINK("https://docs.google.com/presentation/d/1nZFZy4OtX0btXpBCBQtSyV96qFz6owV7s_mADLtwl1A/pub?start=true&amp;loop=true&amp;delayms=3000", IMAGE("https://chart.googleapis.com/chart?chs=150x150&amp;cht=qr&amp;chl=https://docs.google.com/presentation/d/1nZFZy4OtX0btXpBCBQtSyV96qFz6owV7s_mADLtwl1A/pub?start=true&amp;loop=true&amp;delayms=3000",1))</f>
        <v>#REF!</v>
      </c>
      <c r="D408" s="3" t="s">
        <v>548</v>
      </c>
      <c r="E408" s="4" t="str">
        <f t="shared" si="78"/>
        <v>pixelated photo booth</v>
      </c>
    </row>
    <row r="409" ht="112.5" customHeight="1">
      <c r="A409" s="2" t="s">
        <v>57</v>
      </c>
      <c r="B409" s="2" t="s">
        <v>545</v>
      </c>
      <c r="C409" s="1" t="str">
        <f>HYPERLINK("https://docs.google.com/presentation/d/1nZFZy4OtX0btXpBCBQtSyV96qFz6owV7s_mADLtwl1A/view", IMAGE("https://chart.googleapis.com/chart?chs=150x150&amp;cht=qr&amp;chl=https://docs.google.com/presentation/d/1nZFZy4OtX0btXpBCBQtSyV96qFz6owV7s_mADLtwl1A/view",1))</f>
        <v>#REF!</v>
      </c>
      <c r="D409" s="3" t="s">
        <v>549</v>
      </c>
      <c r="E409" s="4" t="str">
        <f t="shared" si="78"/>
        <v>pixelated photo booth</v>
      </c>
    </row>
    <row r="410" ht="112.5" customHeight="1">
      <c r="A410" s="2" t="s">
        <v>59</v>
      </c>
      <c r="B410" s="2" t="s">
        <v>550</v>
      </c>
      <c r="C410" s="1" t="str">
        <f>HYPERLINK("https://docs.google.com/presentation/d/1nZFZy4OtX0btXpBCBQtSyV96qFz6owV7s_mADLtwl1A/htmlpresent", IMAGE("https://chart.googleapis.com/chart?chs=150x150&amp;cht=qr&amp;chl=https://docs.google.com/presentation/d/1nZFZy4OtX0btXpBCBQtSyV96qFz6owV7s_mADLtwl1A/htmlpresent",1))</f>
        <v>#REF!</v>
      </c>
      <c r="D410" s="3" t="s">
        <v>551</v>
      </c>
      <c r="E410" s="4" t="str">
        <f t="shared" si="78"/>
        <v>pixelated photo booth</v>
      </c>
    </row>
    <row r="411" ht="112.5" customHeight="1">
      <c r="A411" s="2" t="s">
        <v>47</v>
      </c>
      <c r="B411" s="2" t="s">
        <v>530</v>
      </c>
      <c r="C411" s="1" t="str">
        <f>HYPERLINK("https://docs.google.com/document/d/1ICFi7Lyealrtf0taL48ESq6AWSJnS5wjZRWfgnHKkXo/edit?usp=sharing", IMAGE("https://chart.googleapis.com/chart?chs=150x150&amp;cht=qr&amp;chl=https://docs.google.com/document/d/1ICFi7Lyealrtf0taL48ESq6AWSJnS5wjZRWfgnHKkXo/edit?usp=sharing",1))</f>
        <v>#REF!</v>
      </c>
      <c r="D411" s="3" t="s">
        <v>552</v>
      </c>
      <c r="E411" s="4" t="str">
        <f t="shared" ref="E411:E413" si="79">HYPERLINK("https://docs.google.com/document/d/1ICFi7Lyealrtf0taL48ESq6AWSJnS5wjZRWfgnHKkXo/edit?usp=sharing","bubble booth")</f>
        <v>bubble booth</v>
      </c>
    </row>
    <row r="412" ht="112.5" customHeight="1">
      <c r="A412" s="2" t="s">
        <v>49</v>
      </c>
      <c r="B412" s="2" t="s">
        <v>553</v>
      </c>
      <c r="C412" s="1" t="str">
        <f>HYPERLINK("https://docs.google.com/document/d/1ICFi7Lyealrtf0taL48ESq6AWSJnS5wjZRWfgnHKkXo/pub", IMAGE("https://chart.googleapis.com/chart?chs=150x150&amp;cht=qr&amp;chl=https://docs.google.com/document/d/1ICFi7Lyealrtf0taL48ESq6AWSJnS5wjZRWfgnHKkXo/pub",1))</f>
        <v>#REF!</v>
      </c>
      <c r="D412" s="3" t="s">
        <v>554</v>
      </c>
      <c r="E412" s="4" t="str">
        <f t="shared" si="79"/>
        <v>bubble booth</v>
      </c>
    </row>
    <row r="413" ht="112.5" customHeight="1">
      <c r="A413" s="2" t="s">
        <v>51</v>
      </c>
      <c r="B413" s="2" t="s">
        <v>555</v>
      </c>
      <c r="C413" s="1" t="str">
        <f>HYPERLINK("https://docs.google.com/document/d/1ICFi7Lyealrtf0taL48ESq6AWSJnS5wjZRWfgnHKkXo/view", IMAGE("https://chart.googleapis.com/chart?chs=150x150&amp;cht=qr&amp;chl=https://docs.google.com/document/d/1ICFi7Lyealrtf0taL48ESq6AWSJnS5wjZRWfgnHKkXo/view",1))</f>
        <v>#REF!</v>
      </c>
      <c r="D413" s="3" t="s">
        <v>556</v>
      </c>
      <c r="E413" s="4" t="str">
        <f t="shared" si="79"/>
        <v>bubble booth</v>
      </c>
    </row>
    <row r="414" ht="112.5" customHeight="1">
      <c r="A414" s="2" t="s">
        <v>53</v>
      </c>
      <c r="B414" s="2" t="s">
        <v>530</v>
      </c>
      <c r="C414" s="1" t="str">
        <f>HYPERLINK("https://docs.google.com/presentation/d/1GFdT_yGEBrush1cdnEvBVHHsJLH85KBm5xp8SiTeMIE/edit?usp=sharing", IMAGE("https://chart.googleapis.com/chart?chs=150x150&amp;cht=qr&amp;chl=https://docs.google.com/presentation/d/1GFdT_yGEBrush1cdnEvBVHHsJLH85KBm5xp8SiTeMIE/edit?usp=sharing",1))</f>
        <v>#REF!</v>
      </c>
      <c r="D414" s="3" t="s">
        <v>557</v>
      </c>
      <c r="E414" s="4" t="str">
        <f t="shared" ref="E414:E417" si="80">HYPERLINK("https://docs.google.com/presentation/d/1GFdT_yGEBrush1cdnEvBVHHsJLH85KBm5xp8SiTeMIE/edit?usp=sharing","bubble booth")</f>
        <v>bubble booth</v>
      </c>
    </row>
    <row r="415" ht="112.5" customHeight="1">
      <c r="A415" s="2" t="s">
        <v>55</v>
      </c>
      <c r="B415" s="2" t="s">
        <v>553</v>
      </c>
      <c r="C415" s="1" t="str">
        <f>HYPERLINK("https://docs.google.com/presentation/d/1GFdT_yGEBrush1cdnEvBVHHsJLH85KBm5xp8SiTeMIE/pub?start=true&amp;loop=true&amp;delayms=3000", IMAGE("https://chart.googleapis.com/chart?chs=150x150&amp;cht=qr&amp;chl=https://docs.google.com/presentation/d/1GFdT_yGEBrush1cdnEvBVHHsJLH85KBm5xp8SiTeMIE/pub?start=true&amp;loop=true&amp;delayms=3000",1))</f>
        <v>#REF!</v>
      </c>
      <c r="D415" s="3" t="s">
        <v>558</v>
      </c>
      <c r="E415" s="4" t="str">
        <f t="shared" si="80"/>
        <v>bubble booth</v>
      </c>
    </row>
    <row r="416" ht="112.5" customHeight="1">
      <c r="A416" s="2" t="s">
        <v>57</v>
      </c>
      <c r="B416" s="2" t="s">
        <v>555</v>
      </c>
      <c r="C416" s="1" t="str">
        <f>HYPERLINK("https://docs.google.com/presentation/d/1GFdT_yGEBrush1cdnEvBVHHsJLH85KBm5xp8SiTeMIE/view", IMAGE("https://chart.googleapis.com/chart?chs=150x150&amp;cht=qr&amp;chl=https://docs.google.com/presentation/d/1GFdT_yGEBrush1cdnEvBVHHsJLH85KBm5xp8SiTeMIE/view",1))</f>
        <v>#REF!</v>
      </c>
      <c r="D416" s="3" t="s">
        <v>559</v>
      </c>
      <c r="E416" s="4" t="str">
        <f t="shared" si="80"/>
        <v>bubble booth</v>
      </c>
    </row>
    <row r="417" ht="112.5" customHeight="1">
      <c r="A417" s="2" t="s">
        <v>59</v>
      </c>
      <c r="B417" s="2" t="s">
        <v>560</v>
      </c>
      <c r="C417" s="1" t="str">
        <f>HYPERLINK("https://docs.google.com/presentation/d/1GFdT_yGEBrush1cdnEvBVHHsJLH85KBm5xp8SiTeMIE/htmlpresent", IMAGE("https://chart.googleapis.com/chart?chs=150x150&amp;cht=qr&amp;chl=https://docs.google.com/presentation/d/1GFdT_yGEBrush1cdnEvBVHHsJLH85KBm5xp8SiTeMIE/htmlpresent",1))</f>
        <v>#REF!</v>
      </c>
      <c r="D417" s="3" t="s">
        <v>561</v>
      </c>
      <c r="E417" s="4" t="str">
        <f t="shared" si="80"/>
        <v>bubble booth</v>
      </c>
    </row>
    <row r="418" ht="112.5" customHeight="1">
      <c r="A418" s="2" t="s">
        <v>131</v>
      </c>
      <c r="B418" s="2" t="s">
        <v>1</v>
      </c>
      <c r="C418" s="1" t="str">
        <f>HYPERLINK("https://sites.google.com/view/lucky-frog-photo-booth-photo/home", IMAGE("https://chart.googleapis.com/chart?chs=150x150&amp;cht=qr&amp;chl=https://sites.google.com/view/lucky-frog-photo-booth-photo/home",1))</f>
        <v>#REF!</v>
      </c>
      <c r="D418" s="3" t="s">
        <v>132</v>
      </c>
      <c r="E418" s="4" t="str">
        <f>HYPERLINK("https://sites.google.com/view/lucky-frog-photo-booth-photo/home","wedding photo booth rental near me")</f>
        <v>wedding photo booth rental near me</v>
      </c>
    </row>
    <row r="419" ht="112.5" customHeight="1">
      <c r="A419" s="2" t="s">
        <v>131</v>
      </c>
      <c r="B419" s="2" t="s">
        <v>1</v>
      </c>
      <c r="C419" s="1" t="str">
        <f>HYPERLINK("https://sites.google.com/view/360videoboothrentallosangeles/home", IMAGE("https://chart.googleapis.com/chart?chs=150x150&amp;cht=qr&amp;chl=https://sites.google.com/view/360videoboothrentallosangeles/home",1))</f>
        <v>#REF!</v>
      </c>
      <c r="D419" s="3" t="s">
        <v>133</v>
      </c>
      <c r="E419" s="4" t="str">
        <f>HYPERLINK("https://sites.google.com/view/360videoboothrentallosangeles/home","wedding photo booth rental near me")</f>
        <v>wedding photo booth rental near me</v>
      </c>
    </row>
    <row r="420" ht="112.5" customHeight="1">
      <c r="A420" s="2" t="s">
        <v>131</v>
      </c>
      <c r="B420" s="2" t="s">
        <v>1</v>
      </c>
      <c r="C420" s="1" t="str">
        <f>HYPERLINK("https://sites.google.com/view/luckyfrogphotoboothrental/home", IMAGE("https://chart.googleapis.com/chart?chs=150x150&amp;cht=qr&amp;chl=https://sites.google.com/view/luckyfrogphotoboothrental/home",1))</f>
        <v>#REF!</v>
      </c>
      <c r="D420" s="3" t="s">
        <v>134</v>
      </c>
      <c r="E420" s="4" t="str">
        <f>HYPERLINK("https://sites.google.com/view/luckyfrogphotoboothrental/home","wedding photo booth rental near me")</f>
        <v>wedding photo booth rental near me</v>
      </c>
    </row>
    <row r="421" ht="112.5" customHeight="1">
      <c r="A421" s="2" t="s">
        <v>131</v>
      </c>
      <c r="B421" s="2" t="s">
        <v>1</v>
      </c>
      <c r="C421" s="1" t="str">
        <f>HYPERLINK("https://sites.google.com/view/glamboothmissionviejo/home", IMAGE("https://chart.googleapis.com/chart?chs=150x150&amp;cht=qr&amp;chl=https://sites.google.com/view/glamboothmissionviejo/home",1))</f>
        <v>#REF!</v>
      </c>
      <c r="D421" s="3" t="s">
        <v>135</v>
      </c>
      <c r="E421" s="4" t="str">
        <f>HYPERLINK("https://sites.google.com/view/glamboothmissionviejo/home","wedding photo booth rental near me")</f>
        <v>wedding photo booth rental near me</v>
      </c>
    </row>
    <row r="422" ht="112.5" customHeight="1">
      <c r="A422" s="2" t="s">
        <v>131</v>
      </c>
      <c r="B422" s="2" t="s">
        <v>1</v>
      </c>
      <c r="C422" s="1" t="str">
        <f>HYPERLINK("https://sites.google.com/view/vogue-booth-costa-mesa/home", IMAGE("https://chart.googleapis.com/chart?chs=150x150&amp;cht=qr&amp;chl=https://sites.google.com/view/vogue-booth-costa-mesa/home",1))</f>
        <v>#REF!</v>
      </c>
      <c r="D422" s="3" t="s">
        <v>136</v>
      </c>
      <c r="E422" s="4" t="str">
        <f>HYPERLINK("https://sites.google.com/view/vogue-booth-costa-mesa/home","wedding photo booth rental near me")</f>
        <v>wedding photo booth rental near me</v>
      </c>
    </row>
    <row r="423" ht="112.5" customHeight="1">
      <c r="A423" s="2" t="s">
        <v>19</v>
      </c>
      <c r="B423" s="2" t="s">
        <v>562</v>
      </c>
      <c r="C423" s="1" t="str">
        <f>HYPERLINK("https://drive.google.com/file/d/1sTP-kRReLv2Sv4avvSJ_YqifpQWWZXrN/view?usp=sharing", IMAGE("https://chart.googleapis.com/chart?chs=150x150&amp;cht=qr&amp;chl=https://drive.google.com/file/d/1sTP-kRReLv2Sv4avvSJ_YqifpQWWZXrN/view?usp=sharing",1))</f>
        <v>#REF!</v>
      </c>
      <c r="D423" s="3" t="s">
        <v>563</v>
      </c>
      <c r="E423" s="4" t="str">
        <f>HYPERLINK("https://drive.google.com/file/d/1sTP-kRReLv2Sv4avvSJ_YqifpQWWZXrN/view?usp=sharing","elegant photo booth")</f>
        <v>elegant photo booth</v>
      </c>
    </row>
    <row r="424" ht="112.5" customHeight="1">
      <c r="A424" s="2" t="s">
        <v>19</v>
      </c>
      <c r="B424" s="2" t="s">
        <v>564</v>
      </c>
      <c r="C424" s="1" t="str">
        <f>HYPERLINK("https://drive.google.com/file/d/1uTXktuMrOpmpKPEB1GO3V3mqA4tceY12/view?usp=sharing", IMAGE("https://chart.googleapis.com/chart?chs=150x150&amp;cht=qr&amp;chl=https://drive.google.com/file/d/1uTXktuMrOpmpKPEB1GO3V3mqA4tceY12/view?usp=sharing",1))</f>
        <v>#REF!</v>
      </c>
      <c r="D424" s="3" t="s">
        <v>565</v>
      </c>
      <c r="E424" s="4" t="str">
        <f>HYPERLINK("https://drive.google.com/file/d/1uTXktuMrOpmpKPEB1GO3V3mqA4tceY12/view?usp=sharing","photo booth studio")</f>
        <v>photo booth studio</v>
      </c>
    </row>
    <row r="425" ht="112.5" customHeight="1">
      <c r="A425" s="2" t="s">
        <v>19</v>
      </c>
      <c r="B425" s="2" t="s">
        <v>566</v>
      </c>
      <c r="C425" s="1" t="str">
        <f>HYPERLINK("https://drive.google.com/file/d/1Iq1l2ALQmLPG_fsPK5r7-hJY9JVuVrbr/view?usp=sharing", IMAGE("https://chart.googleapis.com/chart?chs=150x150&amp;cht=qr&amp;chl=https://drive.google.com/file/d/1Iq1l2ALQmLPG_fsPK5r7-hJY9JVuVrbr/view?usp=sharing",1))</f>
        <v>#REF!</v>
      </c>
      <c r="D425" s="3" t="s">
        <v>567</v>
      </c>
      <c r="E425" s="4" t="str">
        <f>HYPERLINK("https://drive.google.com/file/d/1Iq1l2ALQmLPG_fsPK5r7-hJY9JVuVrbr/view?usp=sharing","cute photo booth")</f>
        <v>cute photo booth</v>
      </c>
    </row>
    <row r="426" ht="112.5" customHeight="1">
      <c r="A426" s="2" t="s">
        <v>47</v>
      </c>
      <c r="B426" s="2" t="s">
        <v>562</v>
      </c>
      <c r="C426" s="1" t="str">
        <f>HYPERLINK("https://docs.google.com/document/d/14qZV8XB69K9fIsGXzMzw8EVtLJUomCjqxwomIib1jDg/edit?usp=sharing", IMAGE("https://chart.googleapis.com/chart?chs=150x150&amp;cht=qr&amp;chl=https://docs.google.com/document/d/14qZV8XB69K9fIsGXzMzw8EVtLJUomCjqxwomIib1jDg/edit?usp=sharing",1))</f>
        <v>#REF!</v>
      </c>
      <c r="D426" s="3" t="s">
        <v>568</v>
      </c>
      <c r="E426" s="4" t="str">
        <f t="shared" ref="E426:E428" si="81">HYPERLINK("https://docs.google.com/document/d/14qZV8XB69K9fIsGXzMzw8EVtLJUomCjqxwomIib1jDg/edit?usp=sharing","elegant photo booth")</f>
        <v>elegant photo booth</v>
      </c>
    </row>
    <row r="427" ht="112.5" customHeight="1">
      <c r="A427" s="2" t="s">
        <v>49</v>
      </c>
      <c r="B427" s="2" t="s">
        <v>569</v>
      </c>
      <c r="C427" s="1" t="str">
        <f>HYPERLINK("https://docs.google.com/document/d/14qZV8XB69K9fIsGXzMzw8EVtLJUomCjqxwomIib1jDg/pub", IMAGE("https://chart.googleapis.com/chart?chs=150x150&amp;cht=qr&amp;chl=https://docs.google.com/document/d/14qZV8XB69K9fIsGXzMzw8EVtLJUomCjqxwomIib1jDg/pub",1))</f>
        <v>#REF!</v>
      </c>
      <c r="D427" s="3" t="s">
        <v>570</v>
      </c>
      <c r="E427" s="4" t="str">
        <f t="shared" si="81"/>
        <v>elegant photo booth</v>
      </c>
    </row>
    <row r="428" ht="112.5" customHeight="1">
      <c r="A428" s="2" t="s">
        <v>51</v>
      </c>
      <c r="B428" s="2" t="s">
        <v>571</v>
      </c>
      <c r="C428" s="1" t="str">
        <f>HYPERLINK("https://docs.google.com/document/d/14qZV8XB69K9fIsGXzMzw8EVtLJUomCjqxwomIib1jDg/view", IMAGE("https://chart.googleapis.com/chart?chs=150x150&amp;cht=qr&amp;chl=https://docs.google.com/document/d/14qZV8XB69K9fIsGXzMzw8EVtLJUomCjqxwomIib1jDg/view",1))</f>
        <v>#REF!</v>
      </c>
      <c r="D428" s="3" t="s">
        <v>572</v>
      </c>
      <c r="E428" s="4" t="str">
        <f t="shared" si="81"/>
        <v>elegant photo booth</v>
      </c>
    </row>
    <row r="429" ht="112.5" customHeight="1">
      <c r="A429" s="2" t="s">
        <v>53</v>
      </c>
      <c r="B429" s="2" t="s">
        <v>562</v>
      </c>
      <c r="C429" s="1" t="str">
        <f>HYPERLINK("https://docs.google.com/presentation/d/19P51Wdku2AwjFdZrrZh_zpMJcorhVtXvEDEJ8bDf18o/edit?usp=sharing", IMAGE("https://chart.googleapis.com/chart?chs=150x150&amp;cht=qr&amp;chl=https://docs.google.com/presentation/d/19P51Wdku2AwjFdZrrZh_zpMJcorhVtXvEDEJ8bDf18o/edit?usp=sharing",1))</f>
        <v>#REF!</v>
      </c>
      <c r="D429" s="3" t="s">
        <v>573</v>
      </c>
      <c r="E429" s="4" t="str">
        <f t="shared" ref="E429:E432" si="82">HYPERLINK("https://docs.google.com/presentation/d/19P51Wdku2AwjFdZrrZh_zpMJcorhVtXvEDEJ8bDf18o/edit?usp=sharing","elegant photo booth")</f>
        <v>elegant photo booth</v>
      </c>
    </row>
    <row r="430" ht="112.5" customHeight="1">
      <c r="A430" s="2" t="s">
        <v>55</v>
      </c>
      <c r="B430" s="2" t="s">
        <v>569</v>
      </c>
      <c r="C430" s="1" t="str">
        <f>HYPERLINK("https://docs.google.com/presentation/d/19P51Wdku2AwjFdZrrZh_zpMJcorhVtXvEDEJ8bDf18o/pub?start=true&amp;loop=true&amp;delayms=3000", IMAGE("https://chart.googleapis.com/chart?chs=150x150&amp;cht=qr&amp;chl=https://docs.google.com/presentation/d/19P51Wdku2AwjFdZrrZh_zpMJcorhVtXvEDEJ8bDf18o/pub?start=true&amp;loop=true&amp;delayms=3000",1))</f>
        <v>#REF!</v>
      </c>
      <c r="D430" s="3" t="s">
        <v>574</v>
      </c>
      <c r="E430" s="4" t="str">
        <f t="shared" si="82"/>
        <v>elegant photo booth</v>
      </c>
    </row>
    <row r="431" ht="112.5" customHeight="1">
      <c r="A431" s="2" t="s">
        <v>57</v>
      </c>
      <c r="B431" s="2" t="s">
        <v>571</v>
      </c>
      <c r="C431" s="1" t="str">
        <f>HYPERLINK("https://docs.google.com/presentation/d/19P51Wdku2AwjFdZrrZh_zpMJcorhVtXvEDEJ8bDf18o/view", IMAGE("https://chart.googleapis.com/chart?chs=150x150&amp;cht=qr&amp;chl=https://docs.google.com/presentation/d/19P51Wdku2AwjFdZrrZh_zpMJcorhVtXvEDEJ8bDf18o/view",1))</f>
        <v>#REF!</v>
      </c>
      <c r="D431" s="3" t="s">
        <v>575</v>
      </c>
      <c r="E431" s="4" t="str">
        <f t="shared" si="82"/>
        <v>elegant photo booth</v>
      </c>
    </row>
    <row r="432" ht="112.5" customHeight="1">
      <c r="A432" s="2" t="s">
        <v>59</v>
      </c>
      <c r="B432" s="2" t="s">
        <v>576</v>
      </c>
      <c r="C432" s="1" t="str">
        <f>HYPERLINK("https://docs.google.com/presentation/d/19P51Wdku2AwjFdZrrZh_zpMJcorhVtXvEDEJ8bDf18o/htmlpresent", IMAGE("https://chart.googleapis.com/chart?chs=150x150&amp;cht=qr&amp;chl=https://docs.google.com/presentation/d/19P51Wdku2AwjFdZrrZh_zpMJcorhVtXvEDEJ8bDf18o/htmlpresent",1))</f>
        <v>#REF!</v>
      </c>
      <c r="D432" s="3" t="s">
        <v>577</v>
      </c>
      <c r="E432" s="4" t="str">
        <f t="shared" si="82"/>
        <v>elegant photo booth</v>
      </c>
    </row>
    <row r="433" ht="112.5" customHeight="1">
      <c r="A433" s="2" t="s">
        <v>47</v>
      </c>
      <c r="B433" s="2" t="s">
        <v>564</v>
      </c>
      <c r="C433" s="1" t="str">
        <f>HYPERLINK("https://docs.google.com/document/d/1WQRPdqYt_fvcY-ex2v7AxEoxlXQp8sRdYjdpwvMI2Hk/edit?usp=sharing", IMAGE("https://chart.googleapis.com/chart?chs=150x150&amp;cht=qr&amp;chl=https://docs.google.com/document/d/1WQRPdqYt_fvcY-ex2v7AxEoxlXQp8sRdYjdpwvMI2Hk/edit?usp=sharing",1))</f>
        <v>#REF!</v>
      </c>
      <c r="D433" s="3" t="s">
        <v>578</v>
      </c>
      <c r="E433" s="4" t="str">
        <f t="shared" ref="E433:E435" si="83">HYPERLINK("https://docs.google.com/document/d/1WQRPdqYt_fvcY-ex2v7AxEoxlXQp8sRdYjdpwvMI2Hk/edit?usp=sharing","photo booth studio")</f>
        <v>photo booth studio</v>
      </c>
    </row>
    <row r="434" ht="112.5" customHeight="1">
      <c r="A434" s="2" t="s">
        <v>49</v>
      </c>
      <c r="B434" s="2" t="s">
        <v>579</v>
      </c>
      <c r="C434" s="1" t="str">
        <f>HYPERLINK("https://docs.google.com/document/d/1WQRPdqYt_fvcY-ex2v7AxEoxlXQp8sRdYjdpwvMI2Hk/pub", IMAGE("https://chart.googleapis.com/chart?chs=150x150&amp;cht=qr&amp;chl=https://docs.google.com/document/d/1WQRPdqYt_fvcY-ex2v7AxEoxlXQp8sRdYjdpwvMI2Hk/pub",1))</f>
        <v>#REF!</v>
      </c>
      <c r="D434" s="3" t="s">
        <v>580</v>
      </c>
      <c r="E434" s="4" t="str">
        <f t="shared" si="83"/>
        <v>photo booth studio</v>
      </c>
    </row>
    <row r="435" ht="112.5" customHeight="1">
      <c r="A435" s="2" t="s">
        <v>51</v>
      </c>
      <c r="B435" s="2" t="s">
        <v>581</v>
      </c>
      <c r="C435" s="1" t="str">
        <f>HYPERLINK("https://docs.google.com/document/d/1WQRPdqYt_fvcY-ex2v7AxEoxlXQp8sRdYjdpwvMI2Hk/view", IMAGE("https://chart.googleapis.com/chart?chs=150x150&amp;cht=qr&amp;chl=https://docs.google.com/document/d/1WQRPdqYt_fvcY-ex2v7AxEoxlXQp8sRdYjdpwvMI2Hk/view",1))</f>
        <v>#REF!</v>
      </c>
      <c r="D435" s="3" t="s">
        <v>582</v>
      </c>
      <c r="E435" s="4" t="str">
        <f t="shared" si="83"/>
        <v>photo booth studio</v>
      </c>
    </row>
    <row r="436" ht="112.5" customHeight="1">
      <c r="A436" s="2" t="s">
        <v>53</v>
      </c>
      <c r="B436" s="2" t="s">
        <v>564</v>
      </c>
      <c r="C436" s="1" t="str">
        <f>HYPERLINK("https://docs.google.com/presentation/d/1ouKy0XGNBaLULgsNt25CPmVs6Yl4feDxz7h_OS6YsgI/edit?usp=sharing", IMAGE("https://chart.googleapis.com/chart?chs=150x150&amp;cht=qr&amp;chl=https://docs.google.com/presentation/d/1ouKy0XGNBaLULgsNt25CPmVs6Yl4feDxz7h_OS6YsgI/edit?usp=sharing",1))</f>
        <v>#REF!</v>
      </c>
      <c r="D436" s="3" t="s">
        <v>583</v>
      </c>
      <c r="E436" s="4" t="str">
        <f t="shared" ref="E436:E439" si="84">HYPERLINK("https://docs.google.com/presentation/d/1ouKy0XGNBaLULgsNt25CPmVs6Yl4feDxz7h_OS6YsgI/edit?usp=sharing","photo booth studio")</f>
        <v>photo booth studio</v>
      </c>
    </row>
    <row r="437" ht="112.5" customHeight="1">
      <c r="A437" s="2" t="s">
        <v>55</v>
      </c>
      <c r="B437" s="2" t="s">
        <v>579</v>
      </c>
      <c r="C437" s="1" t="str">
        <f>HYPERLINK("https://docs.google.com/presentation/d/1ouKy0XGNBaLULgsNt25CPmVs6Yl4feDxz7h_OS6YsgI/pub?start=true&amp;loop=true&amp;delayms=3000", IMAGE("https://chart.googleapis.com/chart?chs=150x150&amp;cht=qr&amp;chl=https://docs.google.com/presentation/d/1ouKy0XGNBaLULgsNt25CPmVs6Yl4feDxz7h_OS6YsgI/pub?start=true&amp;loop=true&amp;delayms=3000",1))</f>
        <v>#REF!</v>
      </c>
      <c r="D437" s="3" t="s">
        <v>584</v>
      </c>
      <c r="E437" s="4" t="str">
        <f t="shared" si="84"/>
        <v>photo booth studio</v>
      </c>
    </row>
    <row r="438" ht="112.5" customHeight="1">
      <c r="A438" s="2" t="s">
        <v>57</v>
      </c>
      <c r="B438" s="2" t="s">
        <v>581</v>
      </c>
      <c r="C438" s="1" t="str">
        <f>HYPERLINK("https://docs.google.com/presentation/d/1ouKy0XGNBaLULgsNt25CPmVs6Yl4feDxz7h_OS6YsgI/view", IMAGE("https://chart.googleapis.com/chart?chs=150x150&amp;cht=qr&amp;chl=https://docs.google.com/presentation/d/1ouKy0XGNBaLULgsNt25CPmVs6Yl4feDxz7h_OS6YsgI/view",1))</f>
        <v>#REF!</v>
      </c>
      <c r="D438" s="3" t="s">
        <v>585</v>
      </c>
      <c r="E438" s="4" t="str">
        <f t="shared" si="84"/>
        <v>photo booth studio</v>
      </c>
    </row>
    <row r="439" ht="112.5" customHeight="1">
      <c r="A439" s="2" t="s">
        <v>59</v>
      </c>
      <c r="B439" s="2" t="s">
        <v>586</v>
      </c>
      <c r="C439" s="1" t="str">
        <f>HYPERLINK("https://docs.google.com/presentation/d/1ouKy0XGNBaLULgsNt25CPmVs6Yl4feDxz7h_OS6YsgI/htmlpresent", IMAGE("https://chart.googleapis.com/chart?chs=150x150&amp;cht=qr&amp;chl=https://docs.google.com/presentation/d/1ouKy0XGNBaLULgsNt25CPmVs6Yl4feDxz7h_OS6YsgI/htmlpresent",1))</f>
        <v>#REF!</v>
      </c>
      <c r="D439" s="3" t="s">
        <v>587</v>
      </c>
      <c r="E439" s="4" t="str">
        <f t="shared" si="84"/>
        <v>photo booth studio</v>
      </c>
    </row>
    <row r="440" ht="112.5" customHeight="1">
      <c r="A440" s="2" t="s">
        <v>47</v>
      </c>
      <c r="B440" s="2" t="s">
        <v>566</v>
      </c>
      <c r="C440" s="1" t="str">
        <f>HYPERLINK("https://docs.google.com/document/d/15oJQMsBoI-65BiQ00VeiWB1jSENukdSfT26Xy7OsI7s/edit?usp=sharing", IMAGE("https://chart.googleapis.com/chart?chs=150x150&amp;cht=qr&amp;chl=https://docs.google.com/document/d/15oJQMsBoI-65BiQ00VeiWB1jSENukdSfT26Xy7OsI7s/edit?usp=sharing",1))</f>
        <v>#REF!</v>
      </c>
      <c r="D440" s="3" t="s">
        <v>588</v>
      </c>
      <c r="E440" s="4" t="str">
        <f t="shared" ref="E440:E442" si="85">HYPERLINK("https://docs.google.com/document/d/15oJQMsBoI-65BiQ00VeiWB1jSENukdSfT26Xy7OsI7s/edit?usp=sharing","cute photo booth")</f>
        <v>cute photo booth</v>
      </c>
    </row>
    <row r="441" ht="112.5" customHeight="1">
      <c r="A441" s="2" t="s">
        <v>49</v>
      </c>
      <c r="B441" s="2" t="s">
        <v>589</v>
      </c>
      <c r="C441" s="1" t="str">
        <f>HYPERLINK("https://docs.google.com/document/d/15oJQMsBoI-65BiQ00VeiWB1jSENukdSfT26Xy7OsI7s/pub", IMAGE("https://chart.googleapis.com/chart?chs=150x150&amp;cht=qr&amp;chl=https://docs.google.com/document/d/15oJQMsBoI-65BiQ00VeiWB1jSENukdSfT26Xy7OsI7s/pub",1))</f>
        <v>#REF!</v>
      </c>
      <c r="D441" s="3" t="s">
        <v>590</v>
      </c>
      <c r="E441" s="4" t="str">
        <f t="shared" si="85"/>
        <v>cute photo booth</v>
      </c>
    </row>
    <row r="442" ht="112.5" customHeight="1">
      <c r="A442" s="2" t="s">
        <v>51</v>
      </c>
      <c r="B442" s="2" t="s">
        <v>591</v>
      </c>
      <c r="C442" s="1" t="str">
        <f>HYPERLINK("https://docs.google.com/document/d/15oJQMsBoI-65BiQ00VeiWB1jSENukdSfT26Xy7OsI7s/view", IMAGE("https://chart.googleapis.com/chart?chs=150x150&amp;cht=qr&amp;chl=https://docs.google.com/document/d/15oJQMsBoI-65BiQ00VeiWB1jSENukdSfT26Xy7OsI7s/view",1))</f>
        <v>#REF!</v>
      </c>
      <c r="D442" s="3" t="s">
        <v>592</v>
      </c>
      <c r="E442" s="4" t="str">
        <f t="shared" si="85"/>
        <v>cute photo booth</v>
      </c>
    </row>
    <row r="443" ht="112.5" customHeight="1">
      <c r="A443" s="2" t="s">
        <v>53</v>
      </c>
      <c r="B443" s="2" t="s">
        <v>566</v>
      </c>
      <c r="C443" s="1" t="str">
        <f>HYPERLINK("https://docs.google.com/presentation/d/1x_Du-_VbduD_2URPF0jU19EgwimVk-wblHJF6t42J8Y/edit?usp=sharing", IMAGE("https://chart.googleapis.com/chart?chs=150x150&amp;cht=qr&amp;chl=https://docs.google.com/presentation/d/1x_Du-_VbduD_2URPF0jU19EgwimVk-wblHJF6t42J8Y/edit?usp=sharing",1))</f>
        <v>#REF!</v>
      </c>
      <c r="D443" s="3" t="s">
        <v>593</v>
      </c>
      <c r="E443" s="4" t="str">
        <f t="shared" ref="E443:E446" si="86">HYPERLINK("https://docs.google.com/presentation/d/1x_Du-_VbduD_2URPF0jU19EgwimVk-wblHJF6t42J8Y/edit?usp=sharing","cute photo booth")</f>
        <v>cute photo booth</v>
      </c>
    </row>
    <row r="444" ht="112.5" customHeight="1">
      <c r="A444" s="2" t="s">
        <v>55</v>
      </c>
      <c r="B444" s="2" t="s">
        <v>589</v>
      </c>
      <c r="C444" s="1" t="str">
        <f>HYPERLINK("https://docs.google.com/presentation/d/1x_Du-_VbduD_2URPF0jU19EgwimVk-wblHJF6t42J8Y/pub?start=true&amp;loop=true&amp;delayms=3000", IMAGE("https://chart.googleapis.com/chart?chs=150x150&amp;cht=qr&amp;chl=https://docs.google.com/presentation/d/1x_Du-_VbduD_2URPF0jU19EgwimVk-wblHJF6t42J8Y/pub?start=true&amp;loop=true&amp;delayms=3000",1))</f>
        <v>#REF!</v>
      </c>
      <c r="D444" s="3" t="s">
        <v>594</v>
      </c>
      <c r="E444" s="4" t="str">
        <f t="shared" si="86"/>
        <v>cute photo booth</v>
      </c>
    </row>
    <row r="445" ht="112.5" customHeight="1">
      <c r="A445" s="2" t="s">
        <v>57</v>
      </c>
      <c r="B445" s="2" t="s">
        <v>591</v>
      </c>
      <c r="C445" s="1" t="str">
        <f>HYPERLINK("https://docs.google.com/presentation/d/1x_Du-_VbduD_2URPF0jU19EgwimVk-wblHJF6t42J8Y/view", IMAGE("https://chart.googleapis.com/chart?chs=150x150&amp;cht=qr&amp;chl=https://docs.google.com/presentation/d/1x_Du-_VbduD_2URPF0jU19EgwimVk-wblHJF6t42J8Y/view",1))</f>
        <v>#REF!</v>
      </c>
      <c r="D445" s="3" t="s">
        <v>595</v>
      </c>
      <c r="E445" s="4" t="str">
        <f t="shared" si="86"/>
        <v>cute photo booth</v>
      </c>
    </row>
    <row r="446" ht="112.5" customHeight="1">
      <c r="A446" s="2" t="s">
        <v>59</v>
      </c>
      <c r="B446" s="2" t="s">
        <v>596</v>
      </c>
      <c r="C446" s="1" t="str">
        <f>HYPERLINK("https://docs.google.com/presentation/d/1x_Du-_VbduD_2URPF0jU19EgwimVk-wblHJF6t42J8Y/htmlpresent", IMAGE("https://chart.googleapis.com/chart?chs=150x150&amp;cht=qr&amp;chl=https://docs.google.com/presentation/d/1x_Du-_VbduD_2URPF0jU19EgwimVk-wblHJF6t42J8Y/htmlpresent",1))</f>
        <v>#REF!</v>
      </c>
      <c r="D446" s="3" t="s">
        <v>597</v>
      </c>
      <c r="E446" s="4" t="str">
        <f t="shared" si="86"/>
        <v>cute photo booth</v>
      </c>
    </row>
    <row r="447" ht="112.5" customHeight="1">
      <c r="A447" s="2" t="s">
        <v>131</v>
      </c>
      <c r="B447" s="2" t="s">
        <v>1</v>
      </c>
      <c r="C447" s="1" t="str">
        <f>HYPERLINK("https://sites.google.com/view/lucky-frog-photo-booth-photo/home", IMAGE("https://chart.googleapis.com/chart?chs=150x150&amp;cht=qr&amp;chl=https://sites.google.com/view/lucky-frog-photo-booth-photo/home",1))</f>
        <v>#REF!</v>
      </c>
      <c r="D447" s="3" t="s">
        <v>132</v>
      </c>
      <c r="E447" s="4" t="str">
        <f>HYPERLINK("https://sites.google.com/view/lucky-frog-photo-booth-photo/home","wedding photo booth rental near me")</f>
        <v>wedding photo booth rental near me</v>
      </c>
    </row>
    <row r="448" ht="112.5" customHeight="1">
      <c r="A448" s="2" t="s">
        <v>131</v>
      </c>
      <c r="B448" s="2" t="s">
        <v>1</v>
      </c>
      <c r="C448" s="1" t="str">
        <f>HYPERLINK("https://sites.google.com/view/360videoboothrentallosangeles/home", IMAGE("https://chart.googleapis.com/chart?chs=150x150&amp;cht=qr&amp;chl=https://sites.google.com/view/360videoboothrentallosangeles/home",1))</f>
        <v>#REF!</v>
      </c>
      <c r="D448" s="3" t="s">
        <v>133</v>
      </c>
      <c r="E448" s="4" t="str">
        <f>HYPERLINK("https://sites.google.com/view/360videoboothrentallosangeles/home","wedding photo booth rental near me")</f>
        <v>wedding photo booth rental near me</v>
      </c>
    </row>
    <row r="449" ht="112.5" customHeight="1">
      <c r="A449" s="2" t="s">
        <v>131</v>
      </c>
      <c r="B449" s="2" t="s">
        <v>1</v>
      </c>
      <c r="C449" s="1" t="str">
        <f>HYPERLINK("https://sites.google.com/view/luckyfrogphotoboothrental/home", IMAGE("https://chart.googleapis.com/chart?chs=150x150&amp;cht=qr&amp;chl=https://sites.google.com/view/luckyfrogphotoboothrental/home",1))</f>
        <v>#REF!</v>
      </c>
      <c r="D449" s="3" t="s">
        <v>134</v>
      </c>
      <c r="E449" s="4" t="str">
        <f>HYPERLINK("https://sites.google.com/view/luckyfrogphotoboothrental/home","wedding photo booth rental near me")</f>
        <v>wedding photo booth rental near me</v>
      </c>
    </row>
    <row r="450" ht="112.5" customHeight="1">
      <c r="A450" s="2" t="s">
        <v>131</v>
      </c>
      <c r="B450" s="2" t="s">
        <v>1</v>
      </c>
      <c r="C450" s="1" t="str">
        <f>HYPERLINK("https://sites.google.com/view/glamboothmissionviejo/home", IMAGE("https://chart.googleapis.com/chart?chs=150x150&amp;cht=qr&amp;chl=https://sites.google.com/view/glamboothmissionviejo/home",1))</f>
        <v>#REF!</v>
      </c>
      <c r="D450" s="3" t="s">
        <v>135</v>
      </c>
      <c r="E450" s="4" t="str">
        <f>HYPERLINK("https://sites.google.com/view/glamboothmissionviejo/home","wedding photo booth rental near me")</f>
        <v>wedding photo booth rental near me</v>
      </c>
    </row>
    <row r="451" ht="112.5" customHeight="1">
      <c r="A451" s="2" t="s">
        <v>131</v>
      </c>
      <c r="B451" s="2" t="s">
        <v>1</v>
      </c>
      <c r="C451" s="1" t="str">
        <f>HYPERLINK("https://sites.google.com/view/vogue-booth-costa-mesa/home", IMAGE("https://chart.googleapis.com/chart?chs=150x150&amp;cht=qr&amp;chl=https://sites.google.com/view/vogue-booth-costa-mesa/home",1))</f>
        <v>#REF!</v>
      </c>
      <c r="D451" s="3" t="s">
        <v>136</v>
      </c>
      <c r="E451" s="4" t="str">
        <f>HYPERLINK("https://sites.google.com/view/vogue-booth-costa-mesa/home","wedding photo booth rental near me")</f>
        <v>wedding photo booth rental near me</v>
      </c>
    </row>
    <row r="452" ht="112.5" customHeight="1">
      <c r="A452" s="2" t="s">
        <v>19</v>
      </c>
      <c r="B452" s="2" t="s">
        <v>598</v>
      </c>
      <c r="C452" s="1" t="str">
        <f>HYPERLINK("https://drive.google.com/file/d/17x6_u9iCDVZTTDnwR-hwkONH6BouFxK0/view?usp=sharing", IMAGE("https://chart.googleapis.com/chart?chs=150x150&amp;cht=qr&amp;chl=https://drive.google.com/file/d/17x6_u9iCDVZTTDnwR-hwkONH6BouFxK0/view?usp=sharing",1))</f>
        <v>#REF!</v>
      </c>
      <c r="D452" s="3" t="s">
        <v>599</v>
      </c>
      <c r="E452" s="4" t="str">
        <f>HYPERLINK("https://drive.google.com/file/d/17x6_u9iCDVZTTDnwR-hwkONH6BouFxK0/view?usp=sharing","instant photo booth near me")</f>
        <v>instant photo booth near me</v>
      </c>
    </row>
    <row r="453" ht="112.5" customHeight="1">
      <c r="A453" s="2" t="s">
        <v>19</v>
      </c>
      <c r="B453" s="2" t="s">
        <v>600</v>
      </c>
      <c r="C453" s="1" t="str">
        <f>HYPERLINK("https://drive.google.com/file/d/1EHHDnTsMtinkDYnTIC4fd8vLJ5-Qq1At/view?usp=sharing", IMAGE("https://chart.googleapis.com/chart?chs=150x150&amp;cht=qr&amp;chl=https://drive.google.com/file/d/1EHHDnTsMtinkDYnTIC4fd8vLJ5-Qq1At/view?usp=sharing",1))</f>
        <v>#REF!</v>
      </c>
      <c r="D453" s="3" t="s">
        <v>601</v>
      </c>
      <c r="E453" s="4" t="str">
        <f>HYPERLINK("https://drive.google.com/file/d/1EHHDnTsMtinkDYnTIC4fd8vLJ5-Qq1At/view?usp=sharing","photobooth for hire")</f>
        <v>photobooth for hire</v>
      </c>
    </row>
    <row r="454" ht="112.5" customHeight="1">
      <c r="A454" s="2" t="s">
        <v>19</v>
      </c>
      <c r="B454" s="2" t="s">
        <v>602</v>
      </c>
      <c r="C454" s="1" t="str">
        <f>HYPERLINK("https://drive.google.com/file/d/1KGu6yZEwKCDjxp4mLSYs21UWm7SUjSY5/view?usp=sharing", IMAGE("https://chart.googleapis.com/chart?chs=150x150&amp;cht=qr&amp;chl=https://drive.google.com/file/d/1KGu6yZEwKCDjxp4mLSYs21UWm7SUjSY5/view?usp=sharing",1))</f>
        <v>#REF!</v>
      </c>
      <c r="D454" s="3" t="s">
        <v>603</v>
      </c>
      <c r="E454" s="4" t="str">
        <f>HYPERLINK("https://drive.google.com/file/d/1KGu6yZEwKCDjxp4mLSYs21UWm7SUjSY5/view?usp=sharing","kaleidoscope photo booth")</f>
        <v>kaleidoscope photo booth</v>
      </c>
    </row>
    <row r="455" ht="112.5" customHeight="1">
      <c r="A455" s="2" t="s">
        <v>47</v>
      </c>
      <c r="B455" s="2" t="s">
        <v>598</v>
      </c>
      <c r="C455" s="1" t="str">
        <f>HYPERLINK("https://docs.google.com/document/d/113qsaLBoVhwyJuZdQwVQK5MZG93oL_aANeLAllxHQb4/edit?usp=sharing", IMAGE("https://chart.googleapis.com/chart?chs=150x150&amp;cht=qr&amp;chl=https://docs.google.com/document/d/113qsaLBoVhwyJuZdQwVQK5MZG93oL_aANeLAllxHQb4/edit?usp=sharing",1))</f>
        <v>#REF!</v>
      </c>
      <c r="D455" s="3" t="s">
        <v>604</v>
      </c>
      <c r="E455" s="4" t="str">
        <f t="shared" ref="E455:E457" si="87">HYPERLINK("https://docs.google.com/document/d/113qsaLBoVhwyJuZdQwVQK5MZG93oL_aANeLAllxHQb4/edit?usp=sharing","instant photo booth near me")</f>
        <v>instant photo booth near me</v>
      </c>
    </row>
    <row r="456" ht="112.5" customHeight="1">
      <c r="A456" s="2" t="s">
        <v>49</v>
      </c>
      <c r="B456" s="2" t="s">
        <v>605</v>
      </c>
      <c r="C456" s="1" t="str">
        <f>HYPERLINK("https://docs.google.com/document/d/113qsaLBoVhwyJuZdQwVQK5MZG93oL_aANeLAllxHQb4/pub", IMAGE("https://chart.googleapis.com/chart?chs=150x150&amp;cht=qr&amp;chl=https://docs.google.com/document/d/113qsaLBoVhwyJuZdQwVQK5MZG93oL_aANeLAllxHQb4/pub",1))</f>
        <v>#REF!</v>
      </c>
      <c r="D456" s="3" t="s">
        <v>606</v>
      </c>
      <c r="E456" s="4" t="str">
        <f t="shared" si="87"/>
        <v>instant photo booth near me</v>
      </c>
    </row>
    <row r="457" ht="112.5" customHeight="1">
      <c r="A457" s="2" t="s">
        <v>51</v>
      </c>
      <c r="B457" s="2" t="s">
        <v>607</v>
      </c>
      <c r="C457" s="1" t="str">
        <f>HYPERLINK("https://docs.google.com/document/d/113qsaLBoVhwyJuZdQwVQK5MZG93oL_aANeLAllxHQb4/view", IMAGE("https://chart.googleapis.com/chart?chs=150x150&amp;cht=qr&amp;chl=https://docs.google.com/document/d/113qsaLBoVhwyJuZdQwVQK5MZG93oL_aANeLAllxHQb4/view",1))</f>
        <v>#REF!</v>
      </c>
      <c r="D457" s="3" t="s">
        <v>608</v>
      </c>
      <c r="E457" s="4" t="str">
        <f t="shared" si="87"/>
        <v>instant photo booth near me</v>
      </c>
    </row>
    <row r="458" ht="112.5" customHeight="1">
      <c r="A458" s="2" t="s">
        <v>53</v>
      </c>
      <c r="B458" s="2" t="s">
        <v>598</v>
      </c>
      <c r="C458" s="1" t="str">
        <f>HYPERLINK("https://docs.google.com/presentation/d/160l91y34ovEq4_tGEkQT9wUSVJyyE97zbYmum_CpFrc/edit?usp=sharing", IMAGE("https://chart.googleapis.com/chart?chs=150x150&amp;cht=qr&amp;chl=https://docs.google.com/presentation/d/160l91y34ovEq4_tGEkQT9wUSVJyyE97zbYmum_CpFrc/edit?usp=sharing",1))</f>
        <v>#REF!</v>
      </c>
      <c r="D458" s="3" t="s">
        <v>609</v>
      </c>
      <c r="E458" s="4" t="str">
        <f t="shared" ref="E458:E461" si="88">HYPERLINK("https://docs.google.com/presentation/d/160l91y34ovEq4_tGEkQT9wUSVJyyE97zbYmum_CpFrc/edit?usp=sharing","instant photo booth near me")</f>
        <v>instant photo booth near me</v>
      </c>
    </row>
    <row r="459" ht="112.5" customHeight="1">
      <c r="A459" s="2" t="s">
        <v>55</v>
      </c>
      <c r="B459" s="2" t="s">
        <v>605</v>
      </c>
      <c r="C459" s="1" t="str">
        <f>HYPERLINK("https://docs.google.com/presentation/d/160l91y34ovEq4_tGEkQT9wUSVJyyE97zbYmum_CpFrc/pub?start=true&amp;loop=true&amp;delayms=3000", IMAGE("https://chart.googleapis.com/chart?chs=150x150&amp;cht=qr&amp;chl=https://docs.google.com/presentation/d/160l91y34ovEq4_tGEkQT9wUSVJyyE97zbYmum_CpFrc/pub?start=true&amp;loop=true&amp;delayms=3000",1))</f>
        <v>#REF!</v>
      </c>
      <c r="D459" s="3" t="s">
        <v>610</v>
      </c>
      <c r="E459" s="4" t="str">
        <f t="shared" si="88"/>
        <v>instant photo booth near me</v>
      </c>
    </row>
    <row r="460" ht="112.5" customHeight="1">
      <c r="A460" s="2" t="s">
        <v>57</v>
      </c>
      <c r="B460" s="2" t="s">
        <v>607</v>
      </c>
      <c r="C460" s="1" t="str">
        <f>HYPERLINK("https://docs.google.com/presentation/d/160l91y34ovEq4_tGEkQT9wUSVJyyE97zbYmum_CpFrc/view", IMAGE("https://chart.googleapis.com/chart?chs=150x150&amp;cht=qr&amp;chl=https://docs.google.com/presentation/d/160l91y34ovEq4_tGEkQT9wUSVJyyE97zbYmum_CpFrc/view",1))</f>
        <v>#REF!</v>
      </c>
      <c r="D460" s="3" t="s">
        <v>611</v>
      </c>
      <c r="E460" s="4" t="str">
        <f t="shared" si="88"/>
        <v>instant photo booth near me</v>
      </c>
    </row>
    <row r="461" ht="112.5" customHeight="1">
      <c r="A461" s="2" t="s">
        <v>59</v>
      </c>
      <c r="B461" s="2" t="s">
        <v>612</v>
      </c>
      <c r="C461" s="1" t="str">
        <f>HYPERLINK("https://docs.google.com/presentation/d/160l91y34ovEq4_tGEkQT9wUSVJyyE97zbYmum_CpFrc/htmlpresent", IMAGE("https://chart.googleapis.com/chart?chs=150x150&amp;cht=qr&amp;chl=https://docs.google.com/presentation/d/160l91y34ovEq4_tGEkQT9wUSVJyyE97zbYmum_CpFrc/htmlpresent",1))</f>
        <v>#REF!</v>
      </c>
      <c r="D461" s="3" t="s">
        <v>613</v>
      </c>
      <c r="E461" s="4" t="str">
        <f t="shared" si="88"/>
        <v>instant photo booth near me</v>
      </c>
    </row>
    <row r="462" ht="112.5" customHeight="1">
      <c r="A462" s="2" t="s">
        <v>47</v>
      </c>
      <c r="B462" s="2" t="s">
        <v>600</v>
      </c>
      <c r="C462" s="1" t="str">
        <f>HYPERLINK("https://docs.google.com/document/d/1sBnw-AAF51EZwkdiFq-qgXMc8WdcmDErKLa7uYXFhWw/edit?usp=sharing", IMAGE("https://chart.googleapis.com/chart?chs=150x150&amp;cht=qr&amp;chl=https://docs.google.com/document/d/1sBnw-AAF51EZwkdiFq-qgXMc8WdcmDErKLa7uYXFhWw/edit?usp=sharing",1))</f>
        <v>#REF!</v>
      </c>
      <c r="D462" s="3" t="s">
        <v>614</v>
      </c>
      <c r="E462" s="4" t="str">
        <f t="shared" ref="E462:E464" si="89">HYPERLINK("https://docs.google.com/document/d/1sBnw-AAF51EZwkdiFq-qgXMc8WdcmDErKLa7uYXFhWw/edit?usp=sharing","photobooth for hire")</f>
        <v>photobooth for hire</v>
      </c>
    </row>
    <row r="463" ht="112.5" customHeight="1">
      <c r="A463" s="2" t="s">
        <v>49</v>
      </c>
      <c r="B463" s="2" t="s">
        <v>615</v>
      </c>
      <c r="C463" s="1" t="str">
        <f>HYPERLINK("https://docs.google.com/document/d/1sBnw-AAF51EZwkdiFq-qgXMc8WdcmDErKLa7uYXFhWw/pub", IMAGE("https://chart.googleapis.com/chart?chs=150x150&amp;cht=qr&amp;chl=https://docs.google.com/document/d/1sBnw-AAF51EZwkdiFq-qgXMc8WdcmDErKLa7uYXFhWw/pub",1))</f>
        <v>#REF!</v>
      </c>
      <c r="D463" s="3" t="s">
        <v>616</v>
      </c>
      <c r="E463" s="4" t="str">
        <f t="shared" si="89"/>
        <v>photobooth for hire</v>
      </c>
    </row>
    <row r="464" ht="112.5" customHeight="1">
      <c r="A464" s="2" t="s">
        <v>51</v>
      </c>
      <c r="B464" s="2" t="s">
        <v>617</v>
      </c>
      <c r="C464" s="1" t="str">
        <f>HYPERLINK("https://docs.google.com/document/d/1sBnw-AAF51EZwkdiFq-qgXMc8WdcmDErKLa7uYXFhWw/view", IMAGE("https://chart.googleapis.com/chart?chs=150x150&amp;cht=qr&amp;chl=https://docs.google.com/document/d/1sBnw-AAF51EZwkdiFq-qgXMc8WdcmDErKLa7uYXFhWw/view",1))</f>
        <v>#REF!</v>
      </c>
      <c r="D464" s="3" t="s">
        <v>618</v>
      </c>
      <c r="E464" s="4" t="str">
        <f t="shared" si="89"/>
        <v>photobooth for hire</v>
      </c>
    </row>
    <row r="465" ht="112.5" customHeight="1">
      <c r="A465" s="2" t="s">
        <v>53</v>
      </c>
      <c r="B465" s="2" t="s">
        <v>600</v>
      </c>
      <c r="C465" s="1" t="str">
        <f>HYPERLINK("https://docs.google.com/presentation/d/1vWxPjCiDqbLcAoxzeDaZanwkGStbkzj1iUDiVG4JYF0/edit?usp=sharing", IMAGE("https://chart.googleapis.com/chart?chs=150x150&amp;cht=qr&amp;chl=https://docs.google.com/presentation/d/1vWxPjCiDqbLcAoxzeDaZanwkGStbkzj1iUDiVG4JYF0/edit?usp=sharing",1))</f>
        <v>#REF!</v>
      </c>
      <c r="D465" s="3" t="s">
        <v>619</v>
      </c>
      <c r="E465" s="4" t="str">
        <f t="shared" ref="E465:E468" si="90">HYPERLINK("https://docs.google.com/presentation/d/1vWxPjCiDqbLcAoxzeDaZanwkGStbkzj1iUDiVG4JYF0/edit?usp=sharing","photobooth for hire")</f>
        <v>photobooth for hire</v>
      </c>
    </row>
    <row r="466" ht="112.5" customHeight="1">
      <c r="A466" s="2" t="s">
        <v>55</v>
      </c>
      <c r="B466" s="2" t="s">
        <v>615</v>
      </c>
      <c r="C466" s="1" t="str">
        <f>HYPERLINK("https://docs.google.com/presentation/d/1vWxPjCiDqbLcAoxzeDaZanwkGStbkzj1iUDiVG4JYF0/pub?start=true&amp;loop=true&amp;delayms=3000", IMAGE("https://chart.googleapis.com/chart?chs=150x150&amp;cht=qr&amp;chl=https://docs.google.com/presentation/d/1vWxPjCiDqbLcAoxzeDaZanwkGStbkzj1iUDiVG4JYF0/pub?start=true&amp;loop=true&amp;delayms=3000",1))</f>
        <v>#REF!</v>
      </c>
      <c r="D466" s="3" t="s">
        <v>620</v>
      </c>
      <c r="E466" s="4" t="str">
        <f t="shared" si="90"/>
        <v>photobooth for hire</v>
      </c>
    </row>
    <row r="467" ht="112.5" customHeight="1">
      <c r="A467" s="2" t="s">
        <v>57</v>
      </c>
      <c r="B467" s="2" t="s">
        <v>617</v>
      </c>
      <c r="C467" s="1" t="str">
        <f>HYPERLINK("https://docs.google.com/presentation/d/1vWxPjCiDqbLcAoxzeDaZanwkGStbkzj1iUDiVG4JYF0/view", IMAGE("https://chart.googleapis.com/chart?chs=150x150&amp;cht=qr&amp;chl=https://docs.google.com/presentation/d/1vWxPjCiDqbLcAoxzeDaZanwkGStbkzj1iUDiVG4JYF0/view",1))</f>
        <v>#REF!</v>
      </c>
      <c r="D467" s="3" t="s">
        <v>621</v>
      </c>
      <c r="E467" s="4" t="str">
        <f t="shared" si="90"/>
        <v>photobooth for hire</v>
      </c>
    </row>
    <row r="468" ht="112.5" customHeight="1">
      <c r="A468" s="2" t="s">
        <v>59</v>
      </c>
      <c r="B468" s="2" t="s">
        <v>622</v>
      </c>
      <c r="C468" s="1" t="str">
        <f>HYPERLINK("https://docs.google.com/presentation/d/1vWxPjCiDqbLcAoxzeDaZanwkGStbkzj1iUDiVG4JYF0/htmlpresent", IMAGE("https://chart.googleapis.com/chart?chs=150x150&amp;cht=qr&amp;chl=https://docs.google.com/presentation/d/1vWxPjCiDqbLcAoxzeDaZanwkGStbkzj1iUDiVG4JYF0/htmlpresent",1))</f>
        <v>#REF!</v>
      </c>
      <c r="D468" s="3" t="s">
        <v>623</v>
      </c>
      <c r="E468" s="4" t="str">
        <f t="shared" si="90"/>
        <v>photobooth for hire</v>
      </c>
    </row>
    <row r="469" ht="112.5" customHeight="1">
      <c r="A469" s="2" t="s">
        <v>47</v>
      </c>
      <c r="B469" s="2" t="s">
        <v>602</v>
      </c>
      <c r="C469" s="1" t="str">
        <f>HYPERLINK("https://docs.google.com/document/d/1RvksrBPXUfGEcndYOw8iW4PPcHYmvaUwdi6ClhsriGM/edit?usp=sharing", IMAGE("https://chart.googleapis.com/chart?chs=150x150&amp;cht=qr&amp;chl=https://docs.google.com/document/d/1RvksrBPXUfGEcndYOw8iW4PPcHYmvaUwdi6ClhsriGM/edit?usp=sharing",1))</f>
        <v>#REF!</v>
      </c>
      <c r="D469" s="3" t="s">
        <v>624</v>
      </c>
      <c r="E469" s="4" t="str">
        <f t="shared" ref="E469:E471" si="91">HYPERLINK("https://docs.google.com/document/d/1RvksrBPXUfGEcndYOw8iW4PPcHYmvaUwdi6ClhsriGM/edit?usp=sharing","kaleidoscope photo booth")</f>
        <v>kaleidoscope photo booth</v>
      </c>
    </row>
    <row r="470" ht="112.5" customHeight="1">
      <c r="A470" s="2" t="s">
        <v>49</v>
      </c>
      <c r="B470" s="2" t="s">
        <v>625</v>
      </c>
      <c r="C470" s="1" t="str">
        <f>HYPERLINK("https://docs.google.com/document/d/1RvksrBPXUfGEcndYOw8iW4PPcHYmvaUwdi6ClhsriGM/pub", IMAGE("https://chart.googleapis.com/chart?chs=150x150&amp;cht=qr&amp;chl=https://docs.google.com/document/d/1RvksrBPXUfGEcndYOw8iW4PPcHYmvaUwdi6ClhsriGM/pub",1))</f>
        <v>#REF!</v>
      </c>
      <c r="D470" s="3" t="s">
        <v>626</v>
      </c>
      <c r="E470" s="4" t="str">
        <f t="shared" si="91"/>
        <v>kaleidoscope photo booth</v>
      </c>
    </row>
    <row r="471" ht="112.5" customHeight="1">
      <c r="A471" s="2" t="s">
        <v>51</v>
      </c>
      <c r="B471" s="2" t="s">
        <v>627</v>
      </c>
      <c r="C471" s="1" t="str">
        <f>HYPERLINK("https://docs.google.com/document/d/1RvksrBPXUfGEcndYOw8iW4PPcHYmvaUwdi6ClhsriGM/view", IMAGE("https://chart.googleapis.com/chart?chs=150x150&amp;cht=qr&amp;chl=https://docs.google.com/document/d/1RvksrBPXUfGEcndYOw8iW4PPcHYmvaUwdi6ClhsriGM/view",1))</f>
        <v>#REF!</v>
      </c>
      <c r="D471" s="3" t="s">
        <v>628</v>
      </c>
      <c r="E471" s="4" t="str">
        <f t="shared" si="91"/>
        <v>kaleidoscope photo booth</v>
      </c>
    </row>
    <row r="472" ht="112.5" customHeight="1">
      <c r="A472" s="2" t="s">
        <v>53</v>
      </c>
      <c r="B472" s="2" t="s">
        <v>602</v>
      </c>
      <c r="C472" s="1" t="str">
        <f>HYPERLINK("https://docs.google.com/presentation/d/1kfRqfMj3Gywc9t_uRhfEC0yXQbEFqUQdonJTmRS1k6g/edit?usp=sharing", IMAGE("https://chart.googleapis.com/chart?chs=150x150&amp;cht=qr&amp;chl=https://docs.google.com/presentation/d/1kfRqfMj3Gywc9t_uRhfEC0yXQbEFqUQdonJTmRS1k6g/edit?usp=sharing",1))</f>
        <v>#REF!</v>
      </c>
      <c r="D472" s="3" t="s">
        <v>629</v>
      </c>
      <c r="E472" s="4" t="str">
        <f t="shared" ref="E472:E475" si="92">HYPERLINK("https://docs.google.com/presentation/d/1kfRqfMj3Gywc9t_uRhfEC0yXQbEFqUQdonJTmRS1k6g/edit?usp=sharing","kaleidoscope photo booth")</f>
        <v>kaleidoscope photo booth</v>
      </c>
    </row>
    <row r="473" ht="112.5" customHeight="1">
      <c r="A473" s="2" t="s">
        <v>55</v>
      </c>
      <c r="B473" s="2" t="s">
        <v>625</v>
      </c>
      <c r="C473" s="1" t="str">
        <f>HYPERLINK("https://docs.google.com/presentation/d/1kfRqfMj3Gywc9t_uRhfEC0yXQbEFqUQdonJTmRS1k6g/pub?start=true&amp;loop=true&amp;delayms=3000", IMAGE("https://chart.googleapis.com/chart?chs=150x150&amp;cht=qr&amp;chl=https://docs.google.com/presentation/d/1kfRqfMj3Gywc9t_uRhfEC0yXQbEFqUQdonJTmRS1k6g/pub?start=true&amp;loop=true&amp;delayms=3000",1))</f>
        <v>#REF!</v>
      </c>
      <c r="D473" s="3" t="s">
        <v>630</v>
      </c>
      <c r="E473" s="4" t="str">
        <f t="shared" si="92"/>
        <v>kaleidoscope photo booth</v>
      </c>
    </row>
    <row r="474" ht="112.5" customHeight="1">
      <c r="A474" s="2" t="s">
        <v>57</v>
      </c>
      <c r="B474" s="2" t="s">
        <v>627</v>
      </c>
      <c r="C474" s="1" t="str">
        <f>HYPERLINK("https://docs.google.com/presentation/d/1kfRqfMj3Gywc9t_uRhfEC0yXQbEFqUQdonJTmRS1k6g/view", IMAGE("https://chart.googleapis.com/chart?chs=150x150&amp;cht=qr&amp;chl=https://docs.google.com/presentation/d/1kfRqfMj3Gywc9t_uRhfEC0yXQbEFqUQdonJTmRS1k6g/view",1))</f>
        <v>#REF!</v>
      </c>
      <c r="D474" s="3" t="s">
        <v>631</v>
      </c>
      <c r="E474" s="4" t="str">
        <f t="shared" si="92"/>
        <v>kaleidoscope photo booth</v>
      </c>
    </row>
    <row r="475" ht="112.5" customHeight="1">
      <c r="A475" s="2" t="s">
        <v>59</v>
      </c>
      <c r="B475" s="2" t="s">
        <v>632</v>
      </c>
      <c r="C475" s="1" t="str">
        <f>HYPERLINK("https://docs.google.com/presentation/d/1kfRqfMj3Gywc9t_uRhfEC0yXQbEFqUQdonJTmRS1k6g/htmlpresent", IMAGE("https://chart.googleapis.com/chart?chs=150x150&amp;cht=qr&amp;chl=https://docs.google.com/presentation/d/1kfRqfMj3Gywc9t_uRhfEC0yXQbEFqUQdonJTmRS1k6g/htmlpresent",1))</f>
        <v>#REF!</v>
      </c>
      <c r="D475" s="3" t="s">
        <v>633</v>
      </c>
      <c r="E475" s="4" t="str">
        <f t="shared" si="92"/>
        <v>kaleidoscope photo booth</v>
      </c>
    </row>
    <row r="476" ht="112.5" customHeight="1">
      <c r="A476" s="2" t="s">
        <v>131</v>
      </c>
      <c r="B476" s="2" t="s">
        <v>1</v>
      </c>
      <c r="C476" s="1" t="str">
        <f>HYPERLINK("https://sites.google.com/view/lucky-frog-photo-booth-photo/home", IMAGE("https://chart.googleapis.com/chart?chs=150x150&amp;cht=qr&amp;chl=https://sites.google.com/view/lucky-frog-photo-booth-photo/home",1))</f>
        <v>#REF!</v>
      </c>
      <c r="D476" s="3" t="s">
        <v>132</v>
      </c>
      <c r="E476" s="4" t="str">
        <f>HYPERLINK("https://sites.google.com/view/lucky-frog-photo-booth-photo/home","wedding photo booth rental near me")</f>
        <v>wedding photo booth rental near me</v>
      </c>
    </row>
    <row r="477" ht="112.5" customHeight="1">
      <c r="A477" s="2" t="s">
        <v>131</v>
      </c>
      <c r="B477" s="2" t="s">
        <v>1</v>
      </c>
      <c r="C477" s="1" t="str">
        <f>HYPERLINK("https://sites.google.com/view/360videoboothrentallosangeles/home", IMAGE("https://chart.googleapis.com/chart?chs=150x150&amp;cht=qr&amp;chl=https://sites.google.com/view/360videoboothrentallosangeles/home",1))</f>
        <v>#REF!</v>
      </c>
      <c r="D477" s="3" t="s">
        <v>133</v>
      </c>
      <c r="E477" s="4" t="str">
        <f>HYPERLINK("https://sites.google.com/view/360videoboothrentallosangeles/home","wedding photo booth rental near me")</f>
        <v>wedding photo booth rental near me</v>
      </c>
    </row>
    <row r="478" ht="112.5" customHeight="1">
      <c r="A478" s="2" t="s">
        <v>131</v>
      </c>
      <c r="B478" s="2" t="s">
        <v>1</v>
      </c>
      <c r="C478" s="1" t="str">
        <f>HYPERLINK("https://sites.google.com/view/luckyfrogphotoboothrental/home", IMAGE("https://chart.googleapis.com/chart?chs=150x150&amp;cht=qr&amp;chl=https://sites.google.com/view/luckyfrogphotoboothrental/home",1))</f>
        <v>#REF!</v>
      </c>
      <c r="D478" s="3" t="s">
        <v>134</v>
      </c>
      <c r="E478" s="4" t="str">
        <f>HYPERLINK("https://sites.google.com/view/luckyfrogphotoboothrental/home","wedding photo booth rental near me")</f>
        <v>wedding photo booth rental near me</v>
      </c>
    </row>
    <row r="479" ht="112.5" customHeight="1">
      <c r="A479" s="2" t="s">
        <v>131</v>
      </c>
      <c r="B479" s="2" t="s">
        <v>1</v>
      </c>
      <c r="C479" s="1" t="str">
        <f>HYPERLINK("https://sites.google.com/view/glamboothmissionviejo/home", IMAGE("https://chart.googleapis.com/chart?chs=150x150&amp;cht=qr&amp;chl=https://sites.google.com/view/glamboothmissionviejo/home",1))</f>
        <v>#REF!</v>
      </c>
      <c r="D479" s="3" t="s">
        <v>135</v>
      </c>
      <c r="E479" s="4" t="str">
        <f>HYPERLINK("https://sites.google.com/view/glamboothmissionviejo/home","wedding photo booth rental near me")</f>
        <v>wedding photo booth rental near me</v>
      </c>
    </row>
    <row r="480" ht="112.5" customHeight="1">
      <c r="A480" s="2" t="s">
        <v>131</v>
      </c>
      <c r="B480" s="2" t="s">
        <v>1</v>
      </c>
      <c r="C480" s="1" t="str">
        <f>HYPERLINK("https://sites.google.com/view/vogue-booth-costa-mesa/home", IMAGE("https://chart.googleapis.com/chart?chs=150x150&amp;cht=qr&amp;chl=https://sites.google.com/view/vogue-booth-costa-mesa/home",1))</f>
        <v>#REF!</v>
      </c>
      <c r="D480" s="3" t="s">
        <v>136</v>
      </c>
      <c r="E480" s="4" t="str">
        <f>HYPERLINK("https://sites.google.com/view/vogue-booth-costa-mesa/home","wedding photo booth rental near me")</f>
        <v>wedding photo booth rental near me</v>
      </c>
    </row>
    <row r="481" ht="112.5" customHeight="1">
      <c r="A481" s="2" t="s">
        <v>19</v>
      </c>
      <c r="B481" s="2" t="s">
        <v>634</v>
      </c>
      <c r="C481" s="1" t="str">
        <f>HYPERLINK("https://drive.google.com/file/d/1lR4Bz_mqQV8M0NcXUZ7DYPXHstawrP0S/view?usp=sharing", IMAGE("https://chart.googleapis.com/chart?chs=150x150&amp;cht=qr&amp;chl=https://drive.google.com/file/d/1lR4Bz_mqQV8M0NcXUZ7DYPXHstawrP0S/view?usp=sharing",1))</f>
        <v>#REF!</v>
      </c>
      <c r="D481" s="3" t="s">
        <v>635</v>
      </c>
      <c r="E481" s="4" t="str">
        <f>HYPERLINK("https://drive.google.com/file/d/1lR4Bz_mqQV8M0NcXUZ7DYPXHstawrP0S/view?usp=sharing","corporate photo booth hire")</f>
        <v>corporate photo booth hire</v>
      </c>
    </row>
    <row r="482" ht="112.5" customHeight="1">
      <c r="A482" s="2" t="s">
        <v>19</v>
      </c>
      <c r="B482" s="2" t="s">
        <v>636</v>
      </c>
      <c r="C482" s="1" t="str">
        <f>HYPERLINK("https://drive.google.com/file/d/1GELnFQnAD35tOttzUMXXLm5jElynN8rN/view?usp=sharing", IMAGE("https://chart.googleapis.com/chart?chs=150x150&amp;cht=qr&amp;chl=https://drive.google.com/file/d/1GELnFQnAD35tOttzUMXXLm5jElynN8rN/view?usp=sharing",1))</f>
        <v>#REF!</v>
      </c>
      <c r="D482" s="3" t="s">
        <v>637</v>
      </c>
      <c r="E482" s="4" t="str">
        <f>HYPERLINK("https://drive.google.com/file/d/1GELnFQnAD35tOttzUMXXLm5jElynN8rN/view?usp=sharing","open photo booth rental")</f>
        <v>open photo booth rental</v>
      </c>
    </row>
    <row r="483" ht="112.5" customHeight="1">
      <c r="A483" s="2" t="s">
        <v>19</v>
      </c>
      <c r="B483" s="2" t="s">
        <v>638</v>
      </c>
      <c r="C483" s="1" t="str">
        <f>HYPERLINK("https://drive.google.com/file/d/1mwU5esUN009XH5UeKRy7yoaziUstyI8B/view?usp=sharing", IMAGE("https://chart.googleapis.com/chart?chs=150x150&amp;cht=qr&amp;chl=https://drive.google.com/file/d/1mwU5esUN009XH5UeKRy7yoaziUstyI8B/view?usp=sharing",1))</f>
        <v>#REF!</v>
      </c>
      <c r="D483" s="3" t="s">
        <v>639</v>
      </c>
      <c r="E483" s="4" t="str">
        <f>HYPERLINK("https://drive.google.com/file/d/1mwU5esUN009XH5UeKRy7yoaziUstyI8B/view?usp=sharing","photo booth rental prices near me")</f>
        <v>photo booth rental prices near me</v>
      </c>
    </row>
    <row r="484" ht="112.5" customHeight="1">
      <c r="A484" s="2" t="s">
        <v>47</v>
      </c>
      <c r="B484" s="2" t="s">
        <v>634</v>
      </c>
      <c r="C484" s="1" t="str">
        <f>HYPERLINK("https://docs.google.com/document/d/1fPSh1DQjIfCZInHmO-sSq5wNuLlZBVLnae-naHZqI58/edit?usp=sharing", IMAGE("https://chart.googleapis.com/chart?chs=150x150&amp;cht=qr&amp;chl=https://docs.google.com/document/d/1fPSh1DQjIfCZInHmO-sSq5wNuLlZBVLnae-naHZqI58/edit?usp=sharing",1))</f>
        <v>#REF!</v>
      </c>
      <c r="D484" s="3" t="s">
        <v>640</v>
      </c>
      <c r="E484" s="4" t="str">
        <f t="shared" ref="E484:E486" si="93">HYPERLINK("https://docs.google.com/document/d/1fPSh1DQjIfCZInHmO-sSq5wNuLlZBVLnae-naHZqI58/edit?usp=sharing","corporate photo booth hire")</f>
        <v>corporate photo booth hire</v>
      </c>
    </row>
    <row r="485" ht="112.5" customHeight="1">
      <c r="A485" s="2" t="s">
        <v>49</v>
      </c>
      <c r="B485" s="2" t="s">
        <v>641</v>
      </c>
      <c r="C485" s="1" t="str">
        <f>HYPERLINK("https://docs.google.com/document/d/1fPSh1DQjIfCZInHmO-sSq5wNuLlZBVLnae-naHZqI58/pub", IMAGE("https://chart.googleapis.com/chart?chs=150x150&amp;cht=qr&amp;chl=https://docs.google.com/document/d/1fPSh1DQjIfCZInHmO-sSq5wNuLlZBVLnae-naHZqI58/pub",1))</f>
        <v>#REF!</v>
      </c>
      <c r="D485" s="3" t="s">
        <v>642</v>
      </c>
      <c r="E485" s="4" t="str">
        <f t="shared" si="93"/>
        <v>corporate photo booth hire</v>
      </c>
    </row>
    <row r="486" ht="112.5" customHeight="1">
      <c r="A486" s="2" t="s">
        <v>51</v>
      </c>
      <c r="B486" s="2" t="s">
        <v>643</v>
      </c>
      <c r="C486" s="1" t="str">
        <f>HYPERLINK("https://docs.google.com/document/d/1fPSh1DQjIfCZInHmO-sSq5wNuLlZBVLnae-naHZqI58/view", IMAGE("https://chart.googleapis.com/chart?chs=150x150&amp;cht=qr&amp;chl=https://docs.google.com/document/d/1fPSh1DQjIfCZInHmO-sSq5wNuLlZBVLnae-naHZqI58/view",1))</f>
        <v>#REF!</v>
      </c>
      <c r="D486" s="3" t="s">
        <v>644</v>
      </c>
      <c r="E486" s="4" t="str">
        <f t="shared" si="93"/>
        <v>corporate photo booth hire</v>
      </c>
    </row>
    <row r="487" ht="112.5" customHeight="1">
      <c r="A487" s="2" t="s">
        <v>47</v>
      </c>
      <c r="B487" s="2" t="s">
        <v>636</v>
      </c>
      <c r="C487" s="1" t="str">
        <f>HYPERLINK("https://docs.google.com/document/d/1Yx_ijB6qiwuYgjfrcVW1hJZqgeWblvNVI6p0MjMK_mE/edit?usp=sharing", IMAGE("https://chart.googleapis.com/chart?chs=150x150&amp;cht=qr&amp;chl=https://docs.google.com/document/d/1Yx_ijB6qiwuYgjfrcVW1hJZqgeWblvNVI6p0MjMK_mE/edit?usp=sharing",1))</f>
        <v>#REF!</v>
      </c>
      <c r="D487" s="3" t="s">
        <v>645</v>
      </c>
      <c r="E487" s="4" t="str">
        <f t="shared" ref="E487:E489" si="94">HYPERLINK("https://docs.google.com/document/d/1Yx_ijB6qiwuYgjfrcVW1hJZqgeWblvNVI6p0MjMK_mE/edit?usp=sharing","open photo booth rental")</f>
        <v>open photo booth rental</v>
      </c>
    </row>
    <row r="488" ht="112.5" customHeight="1">
      <c r="A488" s="2" t="s">
        <v>49</v>
      </c>
      <c r="B488" s="2" t="s">
        <v>646</v>
      </c>
      <c r="C488" s="1" t="str">
        <f>HYPERLINK("https://docs.google.com/document/d/1Yx_ijB6qiwuYgjfrcVW1hJZqgeWblvNVI6p0MjMK_mE/pub", IMAGE("https://chart.googleapis.com/chart?chs=150x150&amp;cht=qr&amp;chl=https://docs.google.com/document/d/1Yx_ijB6qiwuYgjfrcVW1hJZqgeWblvNVI6p0MjMK_mE/pub",1))</f>
        <v>#REF!</v>
      </c>
      <c r="D488" s="3" t="s">
        <v>647</v>
      </c>
      <c r="E488" s="4" t="str">
        <f t="shared" si="94"/>
        <v>open photo booth rental</v>
      </c>
    </row>
    <row r="489" ht="112.5" customHeight="1">
      <c r="A489" s="2" t="s">
        <v>51</v>
      </c>
      <c r="B489" s="2" t="s">
        <v>648</v>
      </c>
      <c r="C489" s="1" t="str">
        <f>HYPERLINK("https://docs.google.com/document/d/1Yx_ijB6qiwuYgjfrcVW1hJZqgeWblvNVI6p0MjMK_mE/view", IMAGE("https://chart.googleapis.com/chart?chs=150x150&amp;cht=qr&amp;chl=https://docs.google.com/document/d/1Yx_ijB6qiwuYgjfrcVW1hJZqgeWblvNVI6p0MjMK_mE/view",1))</f>
        <v>#REF!</v>
      </c>
      <c r="D489" s="3" t="s">
        <v>649</v>
      </c>
      <c r="E489" s="4" t="str">
        <f t="shared" si="94"/>
        <v>open photo booth rental</v>
      </c>
    </row>
    <row r="490" ht="112.5" customHeight="1">
      <c r="A490" s="2" t="s">
        <v>53</v>
      </c>
      <c r="B490" s="2" t="s">
        <v>636</v>
      </c>
      <c r="C490" s="1" t="str">
        <f>HYPERLINK("https://docs.google.com/presentation/d/1EqJeHrBCpUQyQCPPjqMPZSiOMQhk25eza5imgXBxmAA/edit?usp=sharing", IMAGE("https://chart.googleapis.com/chart?chs=150x150&amp;cht=qr&amp;chl=https://docs.google.com/presentation/d/1EqJeHrBCpUQyQCPPjqMPZSiOMQhk25eza5imgXBxmAA/edit?usp=sharing",1))</f>
        <v>#REF!</v>
      </c>
      <c r="D490" s="3" t="s">
        <v>650</v>
      </c>
      <c r="E490" s="4" t="str">
        <f t="shared" ref="E490:E493" si="95">HYPERLINK("https://docs.google.com/presentation/d/1EqJeHrBCpUQyQCPPjqMPZSiOMQhk25eza5imgXBxmAA/edit?usp=sharing","open photo booth rental")</f>
        <v>open photo booth rental</v>
      </c>
    </row>
    <row r="491" ht="112.5" customHeight="1">
      <c r="A491" s="2" t="s">
        <v>55</v>
      </c>
      <c r="B491" s="2" t="s">
        <v>646</v>
      </c>
      <c r="C491" s="1" t="str">
        <f>HYPERLINK("https://docs.google.com/presentation/d/1EqJeHrBCpUQyQCPPjqMPZSiOMQhk25eza5imgXBxmAA/pub?start=true&amp;loop=true&amp;delayms=3000", IMAGE("https://chart.googleapis.com/chart?chs=150x150&amp;cht=qr&amp;chl=https://docs.google.com/presentation/d/1EqJeHrBCpUQyQCPPjqMPZSiOMQhk25eza5imgXBxmAA/pub?start=true&amp;loop=true&amp;delayms=3000",1))</f>
        <v>#REF!</v>
      </c>
      <c r="D491" s="3" t="s">
        <v>651</v>
      </c>
      <c r="E491" s="4" t="str">
        <f t="shared" si="95"/>
        <v>open photo booth rental</v>
      </c>
    </row>
    <row r="492" ht="112.5" customHeight="1">
      <c r="A492" s="2" t="s">
        <v>57</v>
      </c>
      <c r="B492" s="2" t="s">
        <v>648</v>
      </c>
      <c r="C492" s="1" t="str">
        <f>HYPERLINK("https://docs.google.com/presentation/d/1EqJeHrBCpUQyQCPPjqMPZSiOMQhk25eza5imgXBxmAA/view", IMAGE("https://chart.googleapis.com/chart?chs=150x150&amp;cht=qr&amp;chl=https://docs.google.com/presentation/d/1EqJeHrBCpUQyQCPPjqMPZSiOMQhk25eza5imgXBxmAA/view",1))</f>
        <v>#REF!</v>
      </c>
      <c r="D492" s="3" t="s">
        <v>652</v>
      </c>
      <c r="E492" s="4" t="str">
        <f t="shared" si="95"/>
        <v>open photo booth rental</v>
      </c>
    </row>
    <row r="493" ht="112.5" customHeight="1">
      <c r="A493" s="2" t="s">
        <v>59</v>
      </c>
      <c r="B493" s="2" t="s">
        <v>653</v>
      </c>
      <c r="C493" s="1" t="str">
        <f>HYPERLINK("https://docs.google.com/presentation/d/1EqJeHrBCpUQyQCPPjqMPZSiOMQhk25eza5imgXBxmAA/htmlpresent", IMAGE("https://chart.googleapis.com/chart?chs=150x150&amp;cht=qr&amp;chl=https://docs.google.com/presentation/d/1EqJeHrBCpUQyQCPPjqMPZSiOMQhk25eza5imgXBxmAA/htmlpresent",1))</f>
        <v>#REF!</v>
      </c>
      <c r="D493" s="3" t="s">
        <v>654</v>
      </c>
      <c r="E493" s="4" t="str">
        <f t="shared" si="95"/>
        <v>open photo booth rental</v>
      </c>
    </row>
    <row r="494" ht="112.5" customHeight="1">
      <c r="A494" s="2" t="s">
        <v>47</v>
      </c>
      <c r="B494" s="2" t="s">
        <v>638</v>
      </c>
      <c r="C494" s="1" t="str">
        <f>HYPERLINK("https://docs.google.com/document/d/1J2NEl47hmB0N_EvOzrFt0yLmWePBMC2euTrNbSoEoiY/edit?usp=sharing", IMAGE("https://chart.googleapis.com/chart?chs=150x150&amp;cht=qr&amp;chl=https://docs.google.com/document/d/1J2NEl47hmB0N_EvOzrFt0yLmWePBMC2euTrNbSoEoiY/edit?usp=sharing",1))</f>
        <v>#REF!</v>
      </c>
      <c r="D494" s="3" t="s">
        <v>655</v>
      </c>
      <c r="E494" s="4" t="str">
        <f t="shared" ref="E494:E496" si="96">HYPERLINK("https://docs.google.com/document/d/1J2NEl47hmB0N_EvOzrFt0yLmWePBMC2euTrNbSoEoiY/edit?usp=sharing","photo booth rental prices near me")</f>
        <v>photo booth rental prices near me</v>
      </c>
    </row>
    <row r="495" ht="112.5" customHeight="1">
      <c r="A495" s="2" t="s">
        <v>49</v>
      </c>
      <c r="B495" s="2" t="s">
        <v>656</v>
      </c>
      <c r="C495" s="1" t="str">
        <f>HYPERLINK("https://docs.google.com/document/d/1J2NEl47hmB0N_EvOzrFt0yLmWePBMC2euTrNbSoEoiY/pub", IMAGE("https://chart.googleapis.com/chart?chs=150x150&amp;cht=qr&amp;chl=https://docs.google.com/document/d/1J2NEl47hmB0N_EvOzrFt0yLmWePBMC2euTrNbSoEoiY/pub",1))</f>
        <v>#REF!</v>
      </c>
      <c r="D495" s="3" t="s">
        <v>657</v>
      </c>
      <c r="E495" s="4" t="str">
        <f t="shared" si="96"/>
        <v>photo booth rental prices near me</v>
      </c>
    </row>
    <row r="496" ht="112.5" customHeight="1">
      <c r="A496" s="2" t="s">
        <v>51</v>
      </c>
      <c r="B496" s="2" t="s">
        <v>658</v>
      </c>
      <c r="C496" s="1" t="str">
        <f>HYPERLINK("https://docs.google.com/document/d/1J2NEl47hmB0N_EvOzrFt0yLmWePBMC2euTrNbSoEoiY/view", IMAGE("https://chart.googleapis.com/chart?chs=150x150&amp;cht=qr&amp;chl=https://docs.google.com/document/d/1J2NEl47hmB0N_EvOzrFt0yLmWePBMC2euTrNbSoEoiY/view",1))</f>
        <v>#REF!</v>
      </c>
      <c r="D496" s="3" t="s">
        <v>659</v>
      </c>
      <c r="E496" s="4" t="str">
        <f t="shared" si="96"/>
        <v>photo booth rental prices near me</v>
      </c>
    </row>
    <row r="497" ht="112.5" customHeight="1">
      <c r="A497" s="2" t="s">
        <v>53</v>
      </c>
      <c r="B497" s="2" t="s">
        <v>638</v>
      </c>
      <c r="C497" s="1" t="str">
        <f>HYPERLINK("https://docs.google.com/presentation/d/1UW5-PSKNHBDxzLXwmiQyzmkqlIPlsOpdRXlSHNyi7MY/edit?usp=sharing", IMAGE("https://chart.googleapis.com/chart?chs=150x150&amp;cht=qr&amp;chl=https://docs.google.com/presentation/d/1UW5-PSKNHBDxzLXwmiQyzmkqlIPlsOpdRXlSHNyi7MY/edit?usp=sharing",1))</f>
        <v>#REF!</v>
      </c>
      <c r="D497" s="3" t="s">
        <v>660</v>
      </c>
      <c r="E497" s="4" t="str">
        <f t="shared" ref="E497:E500" si="97">HYPERLINK("https://docs.google.com/presentation/d/1UW5-PSKNHBDxzLXwmiQyzmkqlIPlsOpdRXlSHNyi7MY/edit?usp=sharing","photo booth rental prices near me")</f>
        <v>photo booth rental prices near me</v>
      </c>
    </row>
    <row r="498" ht="112.5" customHeight="1">
      <c r="A498" s="2" t="s">
        <v>55</v>
      </c>
      <c r="B498" s="2" t="s">
        <v>656</v>
      </c>
      <c r="C498" s="1" t="str">
        <f>HYPERLINK("https://docs.google.com/presentation/d/1UW5-PSKNHBDxzLXwmiQyzmkqlIPlsOpdRXlSHNyi7MY/pub?start=true&amp;loop=true&amp;delayms=3000", IMAGE("https://chart.googleapis.com/chart?chs=150x150&amp;cht=qr&amp;chl=https://docs.google.com/presentation/d/1UW5-PSKNHBDxzLXwmiQyzmkqlIPlsOpdRXlSHNyi7MY/pub?start=true&amp;loop=true&amp;delayms=3000",1))</f>
        <v>#REF!</v>
      </c>
      <c r="D498" s="3" t="s">
        <v>661</v>
      </c>
      <c r="E498" s="4" t="str">
        <f t="shared" si="97"/>
        <v>photo booth rental prices near me</v>
      </c>
    </row>
    <row r="499" ht="112.5" customHeight="1">
      <c r="A499" s="2" t="s">
        <v>57</v>
      </c>
      <c r="B499" s="2" t="s">
        <v>658</v>
      </c>
      <c r="C499" s="1" t="str">
        <f>HYPERLINK("https://docs.google.com/presentation/d/1UW5-PSKNHBDxzLXwmiQyzmkqlIPlsOpdRXlSHNyi7MY/view", IMAGE("https://chart.googleapis.com/chart?chs=150x150&amp;cht=qr&amp;chl=https://docs.google.com/presentation/d/1UW5-PSKNHBDxzLXwmiQyzmkqlIPlsOpdRXlSHNyi7MY/view",1))</f>
        <v>#REF!</v>
      </c>
      <c r="D499" s="3" t="s">
        <v>662</v>
      </c>
      <c r="E499" s="4" t="str">
        <f t="shared" si="97"/>
        <v>photo booth rental prices near me</v>
      </c>
    </row>
    <row r="500" ht="112.5" customHeight="1">
      <c r="A500" s="2" t="s">
        <v>59</v>
      </c>
      <c r="B500" s="2" t="s">
        <v>663</v>
      </c>
      <c r="C500" s="1" t="str">
        <f>HYPERLINK("https://docs.google.com/presentation/d/1UW5-PSKNHBDxzLXwmiQyzmkqlIPlsOpdRXlSHNyi7MY/htmlpresent", IMAGE("https://chart.googleapis.com/chart?chs=150x150&amp;cht=qr&amp;chl=https://docs.google.com/presentation/d/1UW5-PSKNHBDxzLXwmiQyzmkqlIPlsOpdRXlSHNyi7MY/htmlpresent",1))</f>
        <v>#REF!</v>
      </c>
      <c r="D500" s="3" t="s">
        <v>664</v>
      </c>
      <c r="E500" s="4" t="str">
        <f t="shared" si="97"/>
        <v>photo booth rental prices near me</v>
      </c>
    </row>
    <row r="501" ht="112.5" customHeight="1">
      <c r="A501" s="2" t="s">
        <v>131</v>
      </c>
      <c r="B501" s="2" t="s">
        <v>1</v>
      </c>
      <c r="C501" s="1" t="str">
        <f>HYPERLINK("https://sites.google.com/view/lucky-frog-photo-booth-photo/home", IMAGE("https://chart.googleapis.com/chart?chs=150x150&amp;cht=qr&amp;chl=https://sites.google.com/view/lucky-frog-photo-booth-photo/home",1))</f>
        <v>#REF!</v>
      </c>
      <c r="D501" s="3" t="s">
        <v>132</v>
      </c>
      <c r="E501" s="4" t="str">
        <f>HYPERLINK("https://sites.google.com/view/lucky-frog-photo-booth-photo/home","wedding photo booth rental near me")</f>
        <v>wedding photo booth rental near me</v>
      </c>
    </row>
    <row r="502" ht="112.5" customHeight="1">
      <c r="A502" s="2" t="s">
        <v>131</v>
      </c>
      <c r="B502" s="2" t="s">
        <v>1</v>
      </c>
      <c r="C502" s="1" t="str">
        <f>HYPERLINK("https://sites.google.com/view/360videoboothrentallosangeles/home", IMAGE("https://chart.googleapis.com/chart?chs=150x150&amp;cht=qr&amp;chl=https://sites.google.com/view/360videoboothrentallosangeles/home",1))</f>
        <v>#REF!</v>
      </c>
      <c r="D502" s="3" t="s">
        <v>133</v>
      </c>
      <c r="E502" s="4" t="str">
        <f>HYPERLINK("https://sites.google.com/view/360videoboothrentallosangeles/home","wedding photo booth rental near me")</f>
        <v>wedding photo booth rental near me</v>
      </c>
    </row>
    <row r="503" ht="112.5" customHeight="1">
      <c r="A503" s="2" t="s">
        <v>131</v>
      </c>
      <c r="B503" s="2" t="s">
        <v>1</v>
      </c>
      <c r="C503" s="1" t="str">
        <f>HYPERLINK("https://sites.google.com/view/luckyfrogphotoboothrental/home", IMAGE("https://chart.googleapis.com/chart?chs=150x150&amp;cht=qr&amp;chl=https://sites.google.com/view/luckyfrogphotoboothrental/home",1))</f>
        <v>#REF!</v>
      </c>
      <c r="D503" s="3" t="s">
        <v>134</v>
      </c>
      <c r="E503" s="4" t="str">
        <f>HYPERLINK("https://sites.google.com/view/luckyfrogphotoboothrental/home","wedding photo booth rental near me")</f>
        <v>wedding photo booth rental near me</v>
      </c>
    </row>
    <row r="504" ht="112.5" customHeight="1">
      <c r="A504" s="2" t="s">
        <v>131</v>
      </c>
      <c r="B504" s="2" t="s">
        <v>1</v>
      </c>
      <c r="C504" s="1" t="str">
        <f>HYPERLINK("https://sites.google.com/view/glamboothmissionviejo/home", IMAGE("https://chart.googleapis.com/chart?chs=150x150&amp;cht=qr&amp;chl=https://sites.google.com/view/glamboothmissionviejo/home",1))</f>
        <v>#REF!</v>
      </c>
      <c r="D504" s="3" t="s">
        <v>135</v>
      </c>
      <c r="E504" s="4" t="str">
        <f>HYPERLINK("https://sites.google.com/view/glamboothmissionviejo/home","wedding photo booth rental near me")</f>
        <v>wedding photo booth rental near me</v>
      </c>
    </row>
    <row r="505" ht="112.5" customHeight="1">
      <c r="A505" s="2" t="s">
        <v>131</v>
      </c>
      <c r="B505" s="2" t="s">
        <v>1</v>
      </c>
      <c r="C505" s="1" t="str">
        <f>HYPERLINK("https://sites.google.com/view/vogue-booth-costa-mesa/home", IMAGE("https://chart.googleapis.com/chart?chs=150x150&amp;cht=qr&amp;chl=https://sites.google.com/view/vogue-booth-costa-mesa/home",1))</f>
        <v>#REF!</v>
      </c>
      <c r="D505" s="3" t="s">
        <v>136</v>
      </c>
      <c r="E505" s="4" t="str">
        <f>HYPERLINK("https://sites.google.com/view/vogue-booth-costa-mesa/home","wedding photo booth rental near me")</f>
        <v>wedding photo booth rental near me</v>
      </c>
    </row>
    <row r="506" ht="112.5" customHeight="1">
      <c r="A506" s="2" t="s">
        <v>19</v>
      </c>
      <c r="B506" s="2" t="s">
        <v>665</v>
      </c>
      <c r="C506" s="1" t="str">
        <f>HYPERLINK("https://drive.google.com/file/d/1BEDoBqn7k_Dli5nihXv-ATQ6eGaw4rzi/view?usp=sharing", IMAGE("https://chart.googleapis.com/chart?chs=150x150&amp;cht=qr&amp;chl=https://drive.google.com/file/d/1BEDoBqn7k_Dli5nihXv-ATQ6eGaw4rzi/view?usp=sharing",1))</f>
        <v>#REF!</v>
      </c>
      <c r="D506" s="3" t="s">
        <v>666</v>
      </c>
      <c r="E506" s="4" t="str">
        <f>HYPERLINK("https://drive.google.com/file/d/1BEDoBqn7k_Dli5nihXv-ATQ6eGaw4rzi/view?usp=sharing","photo booth rental sweet 16")</f>
        <v>photo booth rental sweet 16</v>
      </c>
    </row>
    <row r="507" ht="112.5" customHeight="1">
      <c r="A507" s="2" t="s">
        <v>19</v>
      </c>
      <c r="B507" s="2" t="s">
        <v>667</v>
      </c>
      <c r="C507" s="1" t="str">
        <f>HYPERLINK("https://drive.google.com/file/d/1C_lm0wohE6Rsky_q63B519Mn51KkkWc0/view?usp=sharing", IMAGE("https://chart.googleapis.com/chart?chs=150x150&amp;cht=qr&amp;chl=https://drive.google.com/file/d/1C_lm0wohE6Rsky_q63B519Mn51KkkWc0/view?usp=sharing",1))</f>
        <v>#REF!</v>
      </c>
      <c r="D507" s="3" t="s">
        <v>668</v>
      </c>
      <c r="E507" s="4" t="str">
        <f>HYPERLINK("https://drive.google.com/file/d/1C_lm0wohE6Rsky_q63B519Mn51KkkWc0/view?usp=sharing","photo booth rental orange county ca")</f>
        <v>photo booth rental orange county ca</v>
      </c>
    </row>
    <row r="508" ht="112.5" customHeight="1">
      <c r="A508" s="2" t="s">
        <v>47</v>
      </c>
      <c r="B508" s="2" t="s">
        <v>665</v>
      </c>
      <c r="C508" s="1" t="str">
        <f>HYPERLINK("https://docs.google.com/document/d/1g5gi1w9JXCkgWgMQMVYW5_iDRIepHEYqM4mtXxKFdzQ/edit?usp=sharing", IMAGE("https://chart.googleapis.com/chart?chs=150x150&amp;cht=qr&amp;chl=https://docs.google.com/document/d/1g5gi1w9JXCkgWgMQMVYW5_iDRIepHEYqM4mtXxKFdzQ/edit?usp=sharing",1))</f>
        <v>#REF!</v>
      </c>
      <c r="D508" s="3" t="s">
        <v>669</v>
      </c>
      <c r="E508" s="4" t="str">
        <f t="shared" ref="E508:E510" si="98">HYPERLINK("https://docs.google.com/document/d/1g5gi1w9JXCkgWgMQMVYW5_iDRIepHEYqM4mtXxKFdzQ/edit?usp=sharing","photo booth rental sweet 16")</f>
        <v>photo booth rental sweet 16</v>
      </c>
    </row>
    <row r="509" ht="112.5" customHeight="1">
      <c r="A509" s="2" t="s">
        <v>49</v>
      </c>
      <c r="B509" s="2" t="s">
        <v>670</v>
      </c>
      <c r="C509" s="1" t="str">
        <f>HYPERLINK("https://docs.google.com/document/d/1g5gi1w9JXCkgWgMQMVYW5_iDRIepHEYqM4mtXxKFdzQ/pub", IMAGE("https://chart.googleapis.com/chart?chs=150x150&amp;cht=qr&amp;chl=https://docs.google.com/document/d/1g5gi1w9JXCkgWgMQMVYW5_iDRIepHEYqM4mtXxKFdzQ/pub",1))</f>
        <v>#REF!</v>
      </c>
      <c r="D509" s="3" t="s">
        <v>671</v>
      </c>
      <c r="E509" s="4" t="str">
        <f t="shared" si="98"/>
        <v>photo booth rental sweet 16</v>
      </c>
    </row>
    <row r="510" ht="112.5" customHeight="1">
      <c r="A510" s="2" t="s">
        <v>51</v>
      </c>
      <c r="B510" s="2" t="s">
        <v>672</v>
      </c>
      <c r="C510" s="1" t="str">
        <f>HYPERLINK("https://docs.google.com/document/d/1g5gi1w9JXCkgWgMQMVYW5_iDRIepHEYqM4mtXxKFdzQ/view", IMAGE("https://chart.googleapis.com/chart?chs=150x150&amp;cht=qr&amp;chl=https://docs.google.com/document/d/1g5gi1w9JXCkgWgMQMVYW5_iDRIepHEYqM4mtXxKFdzQ/view",1))</f>
        <v>#REF!</v>
      </c>
      <c r="D510" s="3" t="s">
        <v>673</v>
      </c>
      <c r="E510" s="4" t="str">
        <f t="shared" si="98"/>
        <v>photo booth rental sweet 16</v>
      </c>
    </row>
    <row r="511" ht="112.5" customHeight="1">
      <c r="A511" s="2" t="s">
        <v>53</v>
      </c>
      <c r="B511" s="2" t="s">
        <v>665</v>
      </c>
      <c r="C511" s="1" t="str">
        <f>HYPERLINK("https://docs.google.com/presentation/d/10zV8ODfz-mGa7pKi0VF5-8XA0AffcK48aOmB3dpH09o/edit?usp=sharing", IMAGE("https://chart.googleapis.com/chart?chs=150x150&amp;cht=qr&amp;chl=https://docs.google.com/presentation/d/10zV8ODfz-mGa7pKi0VF5-8XA0AffcK48aOmB3dpH09o/edit?usp=sharing",1))</f>
        <v>#REF!</v>
      </c>
      <c r="D511" s="3" t="s">
        <v>674</v>
      </c>
      <c r="E511" s="4" t="str">
        <f t="shared" ref="E511:E514" si="99">HYPERLINK("https://docs.google.com/presentation/d/10zV8ODfz-mGa7pKi0VF5-8XA0AffcK48aOmB3dpH09o/edit?usp=sharing","photo booth rental sweet 16")</f>
        <v>photo booth rental sweet 16</v>
      </c>
    </row>
    <row r="512" ht="112.5" customHeight="1">
      <c r="A512" s="2" t="s">
        <v>55</v>
      </c>
      <c r="B512" s="2" t="s">
        <v>670</v>
      </c>
      <c r="C512" s="1" t="str">
        <f>HYPERLINK("https://docs.google.com/presentation/d/10zV8ODfz-mGa7pKi0VF5-8XA0AffcK48aOmB3dpH09o/pub?start=true&amp;loop=true&amp;delayms=3000", IMAGE("https://chart.googleapis.com/chart?chs=150x150&amp;cht=qr&amp;chl=https://docs.google.com/presentation/d/10zV8ODfz-mGa7pKi0VF5-8XA0AffcK48aOmB3dpH09o/pub?start=true&amp;loop=true&amp;delayms=3000",1))</f>
        <v>#REF!</v>
      </c>
      <c r="D512" s="3" t="s">
        <v>675</v>
      </c>
      <c r="E512" s="4" t="str">
        <f t="shared" si="99"/>
        <v>photo booth rental sweet 16</v>
      </c>
    </row>
    <row r="513" ht="112.5" customHeight="1">
      <c r="A513" s="2" t="s">
        <v>57</v>
      </c>
      <c r="B513" s="2" t="s">
        <v>672</v>
      </c>
      <c r="C513" s="1" t="str">
        <f>HYPERLINK("https://docs.google.com/presentation/d/10zV8ODfz-mGa7pKi0VF5-8XA0AffcK48aOmB3dpH09o/view", IMAGE("https://chart.googleapis.com/chart?chs=150x150&amp;cht=qr&amp;chl=https://docs.google.com/presentation/d/10zV8ODfz-mGa7pKi0VF5-8XA0AffcK48aOmB3dpH09o/view",1))</f>
        <v>#REF!</v>
      </c>
      <c r="D513" s="3" t="s">
        <v>676</v>
      </c>
      <c r="E513" s="4" t="str">
        <f t="shared" si="99"/>
        <v>photo booth rental sweet 16</v>
      </c>
    </row>
    <row r="514" ht="112.5" customHeight="1">
      <c r="A514" s="2" t="s">
        <v>59</v>
      </c>
      <c r="B514" s="2" t="s">
        <v>677</v>
      </c>
      <c r="C514" s="1" t="str">
        <f>HYPERLINK("https://docs.google.com/presentation/d/10zV8ODfz-mGa7pKi0VF5-8XA0AffcK48aOmB3dpH09o/htmlpresent", IMAGE("https://chart.googleapis.com/chart?chs=150x150&amp;cht=qr&amp;chl=https://docs.google.com/presentation/d/10zV8ODfz-mGa7pKi0VF5-8XA0AffcK48aOmB3dpH09o/htmlpresent",1))</f>
        <v>#REF!</v>
      </c>
      <c r="D514" s="3" t="s">
        <v>678</v>
      </c>
      <c r="E514" s="4" t="str">
        <f t="shared" si="99"/>
        <v>photo booth rental sweet 16</v>
      </c>
    </row>
    <row r="515" ht="112.5" customHeight="1">
      <c r="A515" s="2" t="s">
        <v>47</v>
      </c>
      <c r="B515" s="2" t="s">
        <v>667</v>
      </c>
      <c r="C515" s="1" t="str">
        <f>HYPERLINK("https://docs.google.com/document/d/11UrwQRbcAI7L_uf7KJhI8Cvu8WJ-xaZGwjOo2CHSGkQ/edit?usp=sharing", IMAGE("https://chart.googleapis.com/chart?chs=150x150&amp;cht=qr&amp;chl=https://docs.google.com/document/d/11UrwQRbcAI7L_uf7KJhI8Cvu8WJ-xaZGwjOo2CHSGkQ/edit?usp=sharing",1))</f>
        <v>#REF!</v>
      </c>
      <c r="D515" s="3" t="s">
        <v>679</v>
      </c>
      <c r="E515" s="4" t="str">
        <f t="shared" ref="E515:E517" si="100">HYPERLINK("https://docs.google.com/document/d/11UrwQRbcAI7L_uf7KJhI8Cvu8WJ-xaZGwjOo2CHSGkQ/edit?usp=sharing","photo booth rental orange county ca")</f>
        <v>photo booth rental orange county ca</v>
      </c>
    </row>
    <row r="516" ht="112.5" customHeight="1">
      <c r="A516" s="2" t="s">
        <v>49</v>
      </c>
      <c r="B516" s="2" t="s">
        <v>680</v>
      </c>
      <c r="C516" s="1" t="str">
        <f>HYPERLINK("https://docs.google.com/document/d/11UrwQRbcAI7L_uf7KJhI8Cvu8WJ-xaZGwjOo2CHSGkQ/pub", IMAGE("https://chart.googleapis.com/chart?chs=150x150&amp;cht=qr&amp;chl=https://docs.google.com/document/d/11UrwQRbcAI7L_uf7KJhI8Cvu8WJ-xaZGwjOo2CHSGkQ/pub",1))</f>
        <v>#REF!</v>
      </c>
      <c r="D516" s="3" t="s">
        <v>681</v>
      </c>
      <c r="E516" s="4" t="str">
        <f t="shared" si="100"/>
        <v>photo booth rental orange county ca</v>
      </c>
    </row>
    <row r="517" ht="112.5" customHeight="1">
      <c r="A517" s="2" t="s">
        <v>51</v>
      </c>
      <c r="B517" s="2" t="s">
        <v>682</v>
      </c>
      <c r="C517" s="1" t="str">
        <f>HYPERLINK("https://docs.google.com/document/d/11UrwQRbcAI7L_uf7KJhI8Cvu8WJ-xaZGwjOo2CHSGkQ/view", IMAGE("https://chart.googleapis.com/chart?chs=150x150&amp;cht=qr&amp;chl=https://docs.google.com/document/d/11UrwQRbcAI7L_uf7KJhI8Cvu8WJ-xaZGwjOo2CHSGkQ/view",1))</f>
        <v>#REF!</v>
      </c>
      <c r="D517" s="3" t="s">
        <v>683</v>
      </c>
      <c r="E517" s="4" t="str">
        <f t="shared" si="100"/>
        <v>photo booth rental orange county ca</v>
      </c>
    </row>
    <row r="518" ht="112.5" customHeight="1">
      <c r="A518" s="2" t="s">
        <v>53</v>
      </c>
      <c r="B518" s="2" t="s">
        <v>667</v>
      </c>
      <c r="C518" s="1" t="str">
        <f>HYPERLINK("https://docs.google.com/presentation/d/1wgN4h0JfVlV0D9ttI8wXb4tdAGq1TyiU9fjNM-9FVe8/edit?usp=sharing", IMAGE("https://chart.googleapis.com/chart?chs=150x150&amp;cht=qr&amp;chl=https://docs.google.com/presentation/d/1wgN4h0JfVlV0D9ttI8wXb4tdAGq1TyiU9fjNM-9FVe8/edit?usp=sharing",1))</f>
        <v>#REF!</v>
      </c>
      <c r="D518" s="3" t="s">
        <v>684</v>
      </c>
      <c r="E518" s="4" t="str">
        <f t="shared" ref="E518:E521" si="101">HYPERLINK("https://docs.google.com/presentation/d/1wgN4h0JfVlV0D9ttI8wXb4tdAGq1TyiU9fjNM-9FVe8/edit?usp=sharing","photo booth rental orange county ca")</f>
        <v>photo booth rental orange county ca</v>
      </c>
    </row>
    <row r="519" ht="112.5" customHeight="1">
      <c r="A519" s="2" t="s">
        <v>55</v>
      </c>
      <c r="B519" s="2" t="s">
        <v>680</v>
      </c>
      <c r="C519" s="1" t="str">
        <f>HYPERLINK("https://docs.google.com/presentation/d/1wgN4h0JfVlV0D9ttI8wXb4tdAGq1TyiU9fjNM-9FVe8/pub?start=true&amp;loop=true&amp;delayms=3000", IMAGE("https://chart.googleapis.com/chart?chs=150x150&amp;cht=qr&amp;chl=https://docs.google.com/presentation/d/1wgN4h0JfVlV0D9ttI8wXb4tdAGq1TyiU9fjNM-9FVe8/pub?start=true&amp;loop=true&amp;delayms=3000",1))</f>
        <v>#REF!</v>
      </c>
      <c r="D519" s="3" t="s">
        <v>685</v>
      </c>
      <c r="E519" s="4" t="str">
        <f t="shared" si="101"/>
        <v>photo booth rental orange county ca</v>
      </c>
    </row>
    <row r="520" ht="112.5" customHeight="1">
      <c r="A520" s="2" t="s">
        <v>57</v>
      </c>
      <c r="B520" s="2" t="s">
        <v>682</v>
      </c>
      <c r="C520" s="1" t="str">
        <f>HYPERLINK("https://docs.google.com/presentation/d/1wgN4h0JfVlV0D9ttI8wXb4tdAGq1TyiU9fjNM-9FVe8/view", IMAGE("https://chart.googleapis.com/chart?chs=150x150&amp;cht=qr&amp;chl=https://docs.google.com/presentation/d/1wgN4h0JfVlV0D9ttI8wXb4tdAGq1TyiU9fjNM-9FVe8/view",1))</f>
        <v>#REF!</v>
      </c>
      <c r="D520" s="3" t="s">
        <v>686</v>
      </c>
      <c r="E520" s="4" t="str">
        <f t="shared" si="101"/>
        <v>photo booth rental orange county ca</v>
      </c>
    </row>
    <row r="521" ht="112.5" customHeight="1">
      <c r="A521" s="2" t="s">
        <v>59</v>
      </c>
      <c r="B521" s="2" t="s">
        <v>687</v>
      </c>
      <c r="C521" s="1" t="str">
        <f>HYPERLINK("https://docs.google.com/presentation/d/1wgN4h0JfVlV0D9ttI8wXb4tdAGq1TyiU9fjNM-9FVe8/htmlpresent", IMAGE("https://chart.googleapis.com/chart?chs=150x150&amp;cht=qr&amp;chl=https://docs.google.com/presentation/d/1wgN4h0JfVlV0D9ttI8wXb4tdAGq1TyiU9fjNM-9FVe8/htmlpresent",1))</f>
        <v>#REF!</v>
      </c>
      <c r="D521" s="3" t="s">
        <v>688</v>
      </c>
      <c r="E521" s="4" t="str">
        <f t="shared" si="101"/>
        <v>photo booth rental orange county ca</v>
      </c>
    </row>
    <row r="522" ht="112.5" customHeight="1">
      <c r="A522" s="2" t="s">
        <v>131</v>
      </c>
      <c r="B522" s="2" t="s">
        <v>1</v>
      </c>
      <c r="C522" s="1" t="str">
        <f>HYPERLINK("https://sites.google.com/view/lucky-frog-photo-booth-photo/home", IMAGE("https://chart.googleapis.com/chart?chs=150x150&amp;cht=qr&amp;chl=https://sites.google.com/view/lucky-frog-photo-booth-photo/home",1))</f>
        <v>#REF!</v>
      </c>
      <c r="D522" s="3" t="s">
        <v>132</v>
      </c>
      <c r="E522" s="4" t="str">
        <f>HYPERLINK("https://sites.google.com/view/lucky-frog-photo-booth-photo/home","wedding photo booth rental near me")</f>
        <v>wedding photo booth rental near me</v>
      </c>
    </row>
    <row r="523" ht="112.5" customHeight="1">
      <c r="A523" s="2" t="s">
        <v>131</v>
      </c>
      <c r="B523" s="2" t="s">
        <v>1</v>
      </c>
      <c r="C523" s="1" t="str">
        <f>HYPERLINK("https://sites.google.com/view/360videoboothrentallosangeles/home", IMAGE("https://chart.googleapis.com/chart?chs=150x150&amp;cht=qr&amp;chl=https://sites.google.com/view/360videoboothrentallosangeles/home",1))</f>
        <v>#REF!</v>
      </c>
      <c r="D523" s="3" t="s">
        <v>133</v>
      </c>
      <c r="E523" s="4" t="str">
        <f>HYPERLINK("https://sites.google.com/view/360videoboothrentallosangeles/home","wedding photo booth rental near me")</f>
        <v>wedding photo booth rental near me</v>
      </c>
    </row>
    <row r="524" ht="112.5" customHeight="1">
      <c r="A524" s="2" t="s">
        <v>131</v>
      </c>
      <c r="B524" s="2" t="s">
        <v>1</v>
      </c>
      <c r="C524" s="1" t="str">
        <f>HYPERLINK("https://sites.google.com/view/luckyfrogphotoboothrental/home", IMAGE("https://chart.googleapis.com/chart?chs=150x150&amp;cht=qr&amp;chl=https://sites.google.com/view/luckyfrogphotoboothrental/home",1))</f>
        <v>#REF!</v>
      </c>
      <c r="D524" s="3" t="s">
        <v>134</v>
      </c>
      <c r="E524" s="4" t="str">
        <f>HYPERLINK("https://sites.google.com/view/luckyfrogphotoboothrental/home","wedding photo booth rental near me")</f>
        <v>wedding photo booth rental near me</v>
      </c>
    </row>
    <row r="525" ht="112.5" customHeight="1">
      <c r="A525" s="2" t="s">
        <v>131</v>
      </c>
      <c r="B525" s="2" t="s">
        <v>1</v>
      </c>
      <c r="C525" s="1" t="str">
        <f>HYPERLINK("https://sites.google.com/view/glamboothmissionviejo/home", IMAGE("https://chart.googleapis.com/chart?chs=150x150&amp;cht=qr&amp;chl=https://sites.google.com/view/glamboothmissionviejo/home",1))</f>
        <v>#REF!</v>
      </c>
      <c r="D525" s="3" t="s">
        <v>135</v>
      </c>
      <c r="E525" s="4" t="str">
        <f>HYPERLINK("https://sites.google.com/view/glamboothmissionviejo/home","wedding photo booth rental near me")</f>
        <v>wedding photo booth rental near me</v>
      </c>
    </row>
    <row r="526" ht="112.5" customHeight="1">
      <c r="A526" s="2" t="s">
        <v>131</v>
      </c>
      <c r="B526" s="2" t="s">
        <v>1</v>
      </c>
      <c r="C526" s="1" t="str">
        <f>HYPERLINK("https://sites.google.com/view/vogue-booth-costa-mesa/home", IMAGE("https://chart.googleapis.com/chart?chs=150x150&amp;cht=qr&amp;chl=https://sites.google.com/view/vogue-booth-costa-mesa/home",1))</f>
        <v>#REF!</v>
      </c>
      <c r="D526" s="3" t="s">
        <v>136</v>
      </c>
      <c r="E526" s="4" t="str">
        <f>HYPERLINK("https://sites.google.com/view/vogue-booth-costa-mesa/home","wedding photo booth rental near me")</f>
        <v>wedding photo booth rental near me</v>
      </c>
    </row>
  </sheetData>
  <mergeCells count="1">
    <mergeCell ref="A1:Z1"/>
  </mergeCells>
  <hyperlinks>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 r:id="rId22" ref="D22"/>
    <hyperlink r:id="rId23" ref="D23"/>
    <hyperlink r:id="rId24" ref="D24"/>
    <hyperlink r:id="rId25" ref="D25"/>
    <hyperlink r:id="rId26" ref="D26"/>
    <hyperlink r:id="rId27" ref="D27"/>
    <hyperlink r:id="rId28" ref="D28"/>
    <hyperlink r:id="rId29" ref="D29"/>
    <hyperlink r:id="rId30" ref="D30"/>
    <hyperlink r:id="rId31" ref="D31"/>
    <hyperlink r:id="rId32" ref="D32"/>
    <hyperlink r:id="rId33" ref="D33"/>
    <hyperlink r:id="rId34" ref="D34"/>
    <hyperlink r:id="rId35" ref="D35"/>
    <hyperlink r:id="rId36" ref="D36"/>
    <hyperlink r:id="rId37" ref="D37"/>
    <hyperlink r:id="rId38" ref="D38"/>
    <hyperlink r:id="rId39" ref="D39"/>
    <hyperlink r:id="rId40" ref="D40"/>
    <hyperlink r:id="rId41" ref="D41"/>
    <hyperlink r:id="rId42" ref="D42"/>
    <hyperlink r:id="rId43" location="gid=0" ref="D43"/>
    <hyperlink r:id="rId44" location="gid=401785731" ref="D44"/>
    <hyperlink r:id="rId45" location="gid=2293285" ref="D45"/>
    <hyperlink r:id="rId46" location="gid=968559023" ref="D46"/>
    <hyperlink r:id="rId47" location="gid=1251628562" ref="D47"/>
    <hyperlink r:id="rId48" ref="D48"/>
    <hyperlink r:id="rId49" ref="D49"/>
    <hyperlink r:id="rId50" ref="D50"/>
    <hyperlink r:id="rId51" ref="D51"/>
    <hyperlink r:id="rId52" ref="D52"/>
    <hyperlink r:id="rId53" ref="D53"/>
    <hyperlink r:id="rId54" ref="D54"/>
    <hyperlink r:id="rId55" ref="D55"/>
    <hyperlink r:id="rId56" ref="D56"/>
    <hyperlink r:id="rId57" ref="D57"/>
    <hyperlink r:id="rId58" ref="D58"/>
    <hyperlink r:id="rId59" ref="D59"/>
    <hyperlink r:id="rId60" ref="D60"/>
    <hyperlink r:id="rId61" ref="D61"/>
    <hyperlink r:id="rId62" ref="D62"/>
    <hyperlink r:id="rId63" ref="D63"/>
    <hyperlink r:id="rId64" ref="D64"/>
    <hyperlink r:id="rId65" ref="D65"/>
    <hyperlink r:id="rId66" ref="D66"/>
    <hyperlink r:id="rId67" ref="D67"/>
    <hyperlink r:id="rId68" ref="D68"/>
    <hyperlink r:id="rId69" ref="D69"/>
    <hyperlink r:id="rId70" ref="D70"/>
    <hyperlink r:id="rId71" ref="D71"/>
    <hyperlink r:id="rId72" ref="D72"/>
    <hyperlink r:id="rId73" ref="D73"/>
    <hyperlink r:id="rId74" ref="D74"/>
    <hyperlink r:id="rId75" ref="D75"/>
    <hyperlink r:id="rId76" ref="D76"/>
    <hyperlink r:id="rId77" ref="D77"/>
    <hyperlink r:id="rId78" ref="D78"/>
    <hyperlink r:id="rId79" ref="D79"/>
    <hyperlink r:id="rId80" ref="D80"/>
    <hyperlink r:id="rId81" ref="D81"/>
    <hyperlink r:id="rId82" ref="D82"/>
    <hyperlink r:id="rId83" ref="D83"/>
    <hyperlink r:id="rId84" ref="D84"/>
    <hyperlink r:id="rId85" ref="D85"/>
    <hyperlink r:id="rId86" ref="D86"/>
    <hyperlink r:id="rId87" ref="D87"/>
    <hyperlink r:id="rId88" ref="D88"/>
    <hyperlink r:id="rId89" ref="D89"/>
    <hyperlink r:id="rId90" ref="D90"/>
    <hyperlink r:id="rId91" ref="D91"/>
    <hyperlink r:id="rId92" ref="D92"/>
    <hyperlink r:id="rId93" ref="D93"/>
    <hyperlink r:id="rId94" ref="D94"/>
    <hyperlink r:id="rId95" ref="D95"/>
    <hyperlink r:id="rId96" ref="D96"/>
    <hyperlink r:id="rId97" ref="D97"/>
    <hyperlink r:id="rId98" ref="D98"/>
    <hyperlink r:id="rId99" ref="D99"/>
    <hyperlink r:id="rId100" ref="D100"/>
    <hyperlink r:id="rId101" ref="D101"/>
    <hyperlink r:id="rId102" ref="D102"/>
    <hyperlink r:id="rId103" ref="D103"/>
    <hyperlink r:id="rId104" ref="D104"/>
    <hyperlink r:id="rId105" ref="D105"/>
    <hyperlink r:id="rId106" ref="D106"/>
    <hyperlink r:id="rId107" ref="D107"/>
    <hyperlink r:id="rId108" ref="D108"/>
    <hyperlink r:id="rId109" ref="D109"/>
    <hyperlink r:id="rId110" ref="D110"/>
    <hyperlink r:id="rId111" ref="D111"/>
    <hyperlink r:id="rId112" ref="D112"/>
    <hyperlink r:id="rId113" ref="D113"/>
    <hyperlink r:id="rId114" ref="D114"/>
    <hyperlink r:id="rId115" ref="D115"/>
    <hyperlink r:id="rId116" ref="D116"/>
    <hyperlink r:id="rId117" ref="D117"/>
    <hyperlink r:id="rId118" ref="D118"/>
    <hyperlink r:id="rId119" ref="D119"/>
    <hyperlink r:id="rId120" ref="D120"/>
    <hyperlink r:id="rId121" ref="D121"/>
    <hyperlink r:id="rId122" ref="D122"/>
    <hyperlink r:id="rId123" ref="D123"/>
    <hyperlink r:id="rId124" ref="D124"/>
    <hyperlink r:id="rId125" ref="D125"/>
    <hyperlink r:id="rId126" ref="D126"/>
    <hyperlink r:id="rId127" ref="D127"/>
    <hyperlink r:id="rId128" ref="D128"/>
    <hyperlink r:id="rId129" ref="D129"/>
    <hyperlink r:id="rId130" ref="D130"/>
    <hyperlink r:id="rId131" ref="D131"/>
    <hyperlink r:id="rId132" ref="D132"/>
    <hyperlink r:id="rId133" ref="D133"/>
    <hyperlink r:id="rId134" ref="D134"/>
    <hyperlink r:id="rId135" ref="D135"/>
    <hyperlink r:id="rId136" ref="D136"/>
    <hyperlink r:id="rId137" ref="D137"/>
    <hyperlink r:id="rId138" ref="D138"/>
    <hyperlink r:id="rId139" ref="D139"/>
    <hyperlink r:id="rId140" ref="D140"/>
    <hyperlink r:id="rId141" ref="D141"/>
    <hyperlink r:id="rId142" ref="D142"/>
    <hyperlink r:id="rId143" ref="D143"/>
    <hyperlink r:id="rId144" ref="D144"/>
    <hyperlink r:id="rId145" ref="D145"/>
    <hyperlink r:id="rId146" ref="D146"/>
    <hyperlink r:id="rId147" ref="D147"/>
    <hyperlink r:id="rId148" ref="D148"/>
    <hyperlink r:id="rId149" ref="D149"/>
    <hyperlink r:id="rId150" ref="D150"/>
    <hyperlink r:id="rId151" ref="D151"/>
    <hyperlink r:id="rId152" ref="D152"/>
    <hyperlink r:id="rId153" ref="D153"/>
    <hyperlink r:id="rId154" ref="D154"/>
    <hyperlink r:id="rId155" ref="D155"/>
    <hyperlink r:id="rId156" ref="D156"/>
    <hyperlink r:id="rId157" ref="D157"/>
    <hyperlink r:id="rId158" ref="D158"/>
    <hyperlink r:id="rId159" ref="D159"/>
    <hyperlink r:id="rId160" ref="D160"/>
    <hyperlink r:id="rId161" ref="D161"/>
    <hyperlink r:id="rId162" ref="D162"/>
    <hyperlink r:id="rId163" ref="D163"/>
    <hyperlink r:id="rId164" ref="D164"/>
    <hyperlink r:id="rId165" ref="D165"/>
    <hyperlink r:id="rId166" ref="D166"/>
    <hyperlink r:id="rId167" ref="D167"/>
    <hyperlink r:id="rId168" ref="D168"/>
    <hyperlink r:id="rId169" ref="D169"/>
    <hyperlink r:id="rId170" ref="D170"/>
    <hyperlink r:id="rId171" ref="D171"/>
    <hyperlink r:id="rId172" ref="D172"/>
    <hyperlink r:id="rId173" ref="D173"/>
    <hyperlink r:id="rId174" ref="D174"/>
    <hyperlink r:id="rId175" ref="D175"/>
    <hyperlink r:id="rId176" ref="D176"/>
    <hyperlink r:id="rId177" ref="D177"/>
    <hyperlink r:id="rId178" ref="D178"/>
    <hyperlink r:id="rId179" ref="D179"/>
    <hyperlink r:id="rId180" ref="D180"/>
    <hyperlink r:id="rId181" ref="D181"/>
    <hyperlink r:id="rId182" ref="D182"/>
    <hyperlink r:id="rId183" ref="D183"/>
    <hyperlink r:id="rId184" ref="D184"/>
    <hyperlink r:id="rId185" ref="D185"/>
    <hyperlink r:id="rId186" ref="D186"/>
    <hyperlink r:id="rId187" ref="D187"/>
    <hyperlink r:id="rId188" ref="D188"/>
    <hyperlink r:id="rId189" ref="D189"/>
    <hyperlink r:id="rId190" ref="D190"/>
    <hyperlink r:id="rId191" ref="D191"/>
    <hyperlink r:id="rId192" ref="D192"/>
    <hyperlink r:id="rId193" ref="D193"/>
    <hyperlink r:id="rId194" ref="D194"/>
    <hyperlink r:id="rId195" ref="D195"/>
    <hyperlink r:id="rId196" ref="D196"/>
    <hyperlink r:id="rId197" ref="D197"/>
    <hyperlink r:id="rId198" ref="D198"/>
    <hyperlink r:id="rId199" ref="D199"/>
    <hyperlink r:id="rId200" ref="D200"/>
    <hyperlink r:id="rId201" ref="D201"/>
    <hyperlink r:id="rId202" ref="D202"/>
    <hyperlink r:id="rId203" ref="D203"/>
    <hyperlink r:id="rId204" ref="D204"/>
    <hyperlink r:id="rId205" ref="D205"/>
    <hyperlink r:id="rId206" ref="D206"/>
    <hyperlink r:id="rId207" ref="D207"/>
    <hyperlink r:id="rId208" ref="D208"/>
    <hyperlink r:id="rId209" ref="D209"/>
    <hyperlink r:id="rId210" ref="D210"/>
    <hyperlink r:id="rId211" ref="D211"/>
    <hyperlink r:id="rId212" ref="D212"/>
    <hyperlink r:id="rId213" ref="D213"/>
    <hyperlink r:id="rId214" ref="D214"/>
    <hyperlink r:id="rId215" ref="D215"/>
    <hyperlink r:id="rId216" ref="D216"/>
    <hyperlink r:id="rId217" ref="D217"/>
    <hyperlink r:id="rId218" ref="D218"/>
    <hyperlink r:id="rId219" ref="D219"/>
    <hyperlink r:id="rId220" ref="D220"/>
    <hyperlink r:id="rId221" ref="D221"/>
    <hyperlink r:id="rId222" ref="D222"/>
    <hyperlink r:id="rId223" ref="D223"/>
    <hyperlink r:id="rId224" ref="D224"/>
    <hyperlink r:id="rId225" ref="D225"/>
    <hyperlink r:id="rId226" ref="D226"/>
    <hyperlink r:id="rId227" ref="D227"/>
    <hyperlink r:id="rId228" ref="D228"/>
    <hyperlink r:id="rId229" ref="D229"/>
    <hyperlink r:id="rId230" ref="D230"/>
    <hyperlink r:id="rId231" ref="D231"/>
    <hyperlink r:id="rId232" ref="D232"/>
    <hyperlink r:id="rId233" ref="D233"/>
    <hyperlink r:id="rId234" ref="D234"/>
    <hyperlink r:id="rId235" ref="D235"/>
    <hyperlink r:id="rId236" ref="D236"/>
    <hyperlink r:id="rId237" ref="D237"/>
    <hyperlink r:id="rId238" ref="D238"/>
    <hyperlink r:id="rId239" ref="D239"/>
    <hyperlink r:id="rId240" ref="D240"/>
    <hyperlink r:id="rId241" ref="D241"/>
    <hyperlink r:id="rId242" ref="D242"/>
    <hyperlink r:id="rId243" ref="D243"/>
    <hyperlink r:id="rId244" ref="D244"/>
    <hyperlink r:id="rId245" ref="D245"/>
    <hyperlink r:id="rId246" ref="D246"/>
    <hyperlink r:id="rId247" ref="D247"/>
    <hyperlink r:id="rId248" ref="D248"/>
    <hyperlink r:id="rId249" ref="D249"/>
    <hyperlink r:id="rId250" ref="D250"/>
    <hyperlink r:id="rId251" ref="D251"/>
    <hyperlink r:id="rId252" ref="D252"/>
    <hyperlink r:id="rId253" ref="D253"/>
    <hyperlink r:id="rId254" ref="D254"/>
    <hyperlink r:id="rId255" ref="D255"/>
    <hyperlink r:id="rId256" ref="D256"/>
    <hyperlink r:id="rId257" ref="D257"/>
    <hyperlink r:id="rId258" ref="D258"/>
    <hyperlink r:id="rId259" ref="D259"/>
    <hyperlink r:id="rId260" ref="D260"/>
    <hyperlink r:id="rId261" ref="D261"/>
    <hyperlink r:id="rId262" ref="D262"/>
    <hyperlink r:id="rId263" ref="D263"/>
    <hyperlink r:id="rId264" ref="D264"/>
    <hyperlink r:id="rId265" ref="D265"/>
    <hyperlink r:id="rId266" ref="D266"/>
    <hyperlink r:id="rId267" ref="D267"/>
    <hyperlink r:id="rId268" ref="D268"/>
    <hyperlink r:id="rId269" ref="D269"/>
    <hyperlink r:id="rId270" ref="D270"/>
    <hyperlink r:id="rId271" ref="D271"/>
    <hyperlink r:id="rId272" ref="D272"/>
    <hyperlink r:id="rId273" ref="D273"/>
    <hyperlink r:id="rId274" ref="D274"/>
    <hyperlink r:id="rId275" ref="D275"/>
    <hyperlink r:id="rId276" ref="D276"/>
    <hyperlink r:id="rId277" ref="D277"/>
    <hyperlink r:id="rId278" ref="D278"/>
    <hyperlink r:id="rId279" ref="D279"/>
    <hyperlink r:id="rId280" ref="D280"/>
    <hyperlink r:id="rId281" ref="D281"/>
    <hyperlink r:id="rId282" ref="D282"/>
    <hyperlink r:id="rId283" ref="D283"/>
    <hyperlink r:id="rId284" ref="D284"/>
    <hyperlink r:id="rId285" ref="D285"/>
    <hyperlink r:id="rId286" ref="D286"/>
    <hyperlink r:id="rId287" ref="D287"/>
    <hyperlink r:id="rId288" ref="D288"/>
    <hyperlink r:id="rId289" ref="D289"/>
    <hyperlink r:id="rId290" ref="D290"/>
    <hyperlink r:id="rId291" ref="D291"/>
    <hyperlink r:id="rId292" ref="D292"/>
    <hyperlink r:id="rId293" ref="D293"/>
    <hyperlink r:id="rId294" ref="D294"/>
    <hyperlink r:id="rId295" ref="D295"/>
    <hyperlink r:id="rId296" ref="D296"/>
    <hyperlink r:id="rId297" ref="D297"/>
    <hyperlink r:id="rId298" ref="D298"/>
    <hyperlink r:id="rId299" ref="D299"/>
    <hyperlink r:id="rId300" ref="D300"/>
    <hyperlink r:id="rId301" ref="D301"/>
    <hyperlink r:id="rId302" ref="D302"/>
    <hyperlink r:id="rId303" ref="D303"/>
    <hyperlink r:id="rId304" ref="D304"/>
    <hyperlink r:id="rId305" ref="D305"/>
    <hyperlink r:id="rId306" ref="D306"/>
    <hyperlink r:id="rId307" ref="D307"/>
    <hyperlink r:id="rId308" ref="D308"/>
    <hyperlink r:id="rId309" ref="D309"/>
    <hyperlink r:id="rId310" ref="D310"/>
    <hyperlink r:id="rId311" ref="D311"/>
    <hyperlink r:id="rId312" ref="D312"/>
    <hyperlink r:id="rId313" ref="D313"/>
    <hyperlink r:id="rId314" ref="D314"/>
    <hyperlink r:id="rId315" ref="D315"/>
    <hyperlink r:id="rId316" ref="D316"/>
    <hyperlink r:id="rId317" ref="D317"/>
    <hyperlink r:id="rId318" ref="D318"/>
    <hyperlink r:id="rId319" ref="D319"/>
    <hyperlink r:id="rId320" ref="D320"/>
    <hyperlink r:id="rId321" ref="D321"/>
    <hyperlink r:id="rId322" ref="D322"/>
    <hyperlink r:id="rId323" ref="D323"/>
    <hyperlink r:id="rId324" ref="D324"/>
    <hyperlink r:id="rId325" ref="D325"/>
    <hyperlink r:id="rId326" ref="D326"/>
    <hyperlink r:id="rId327" ref="D327"/>
    <hyperlink r:id="rId328" ref="D328"/>
    <hyperlink r:id="rId329" ref="D329"/>
    <hyperlink r:id="rId330" ref="D330"/>
    <hyperlink r:id="rId331" ref="D331"/>
    <hyperlink r:id="rId332" ref="D332"/>
    <hyperlink r:id="rId333" ref="D333"/>
    <hyperlink r:id="rId334" ref="D334"/>
    <hyperlink r:id="rId335" ref="D335"/>
    <hyperlink r:id="rId336" ref="D336"/>
    <hyperlink r:id="rId337" ref="D337"/>
    <hyperlink r:id="rId338" ref="D338"/>
    <hyperlink r:id="rId339" ref="D339"/>
    <hyperlink r:id="rId340" ref="D340"/>
    <hyperlink r:id="rId341" ref="D341"/>
    <hyperlink r:id="rId342" ref="D342"/>
    <hyperlink r:id="rId343" ref="D343"/>
    <hyperlink r:id="rId344" ref="D344"/>
    <hyperlink r:id="rId345" ref="D345"/>
    <hyperlink r:id="rId346" ref="D346"/>
    <hyperlink r:id="rId347" ref="D347"/>
    <hyperlink r:id="rId348" ref="D348"/>
    <hyperlink r:id="rId349" ref="D349"/>
    <hyperlink r:id="rId350" ref="D350"/>
    <hyperlink r:id="rId351" ref="D351"/>
    <hyperlink r:id="rId352" ref="D352"/>
    <hyperlink r:id="rId353" ref="D353"/>
    <hyperlink r:id="rId354" ref="D354"/>
    <hyperlink r:id="rId355" ref="D355"/>
    <hyperlink r:id="rId356" ref="D356"/>
    <hyperlink r:id="rId357" ref="D357"/>
    <hyperlink r:id="rId358" ref="D358"/>
    <hyperlink r:id="rId359" ref="D359"/>
    <hyperlink r:id="rId360" ref="D360"/>
    <hyperlink r:id="rId361" ref="D361"/>
    <hyperlink r:id="rId362" ref="D362"/>
    <hyperlink r:id="rId363" ref="D363"/>
    <hyperlink r:id="rId364" ref="D364"/>
    <hyperlink r:id="rId365" ref="D365"/>
    <hyperlink r:id="rId366" ref="D366"/>
    <hyperlink r:id="rId367" ref="D367"/>
    <hyperlink r:id="rId368" ref="D368"/>
    <hyperlink r:id="rId369" ref="D369"/>
    <hyperlink r:id="rId370" ref="D370"/>
    <hyperlink r:id="rId371" ref="D371"/>
    <hyperlink r:id="rId372" ref="D372"/>
    <hyperlink r:id="rId373" ref="D373"/>
    <hyperlink r:id="rId374" ref="D374"/>
    <hyperlink r:id="rId375" ref="D375"/>
    <hyperlink r:id="rId376" ref="D376"/>
    <hyperlink r:id="rId377" ref="D377"/>
    <hyperlink r:id="rId378" ref="D378"/>
    <hyperlink r:id="rId379" ref="D379"/>
    <hyperlink r:id="rId380" ref="D380"/>
    <hyperlink r:id="rId381" ref="D381"/>
    <hyperlink r:id="rId382" ref="D382"/>
    <hyperlink r:id="rId383" ref="D383"/>
    <hyperlink r:id="rId384" ref="D384"/>
    <hyperlink r:id="rId385" ref="D385"/>
    <hyperlink r:id="rId386" ref="D386"/>
    <hyperlink r:id="rId387" ref="D387"/>
    <hyperlink r:id="rId388" ref="D388"/>
    <hyperlink r:id="rId389" ref="D389"/>
    <hyperlink r:id="rId390" ref="D390"/>
    <hyperlink r:id="rId391" ref="D391"/>
    <hyperlink r:id="rId392" ref="D392"/>
    <hyperlink r:id="rId393" ref="D393"/>
    <hyperlink r:id="rId394" ref="D394"/>
    <hyperlink r:id="rId395" ref="D395"/>
    <hyperlink r:id="rId396" ref="D396"/>
    <hyperlink r:id="rId397" ref="D397"/>
    <hyperlink r:id="rId398" ref="D398"/>
    <hyperlink r:id="rId399" ref="D399"/>
    <hyperlink r:id="rId400" ref="D400"/>
    <hyperlink r:id="rId401" ref="D401"/>
    <hyperlink r:id="rId402" ref="D402"/>
    <hyperlink r:id="rId403" ref="D403"/>
    <hyperlink r:id="rId404" ref="D404"/>
    <hyperlink r:id="rId405" ref="D405"/>
    <hyperlink r:id="rId406" ref="D406"/>
    <hyperlink r:id="rId407" ref="D407"/>
    <hyperlink r:id="rId408" ref="D408"/>
    <hyperlink r:id="rId409" ref="D409"/>
    <hyperlink r:id="rId410" ref="D410"/>
    <hyperlink r:id="rId411" ref="D411"/>
    <hyperlink r:id="rId412" ref="D412"/>
    <hyperlink r:id="rId413" ref="D413"/>
    <hyperlink r:id="rId414" ref="D414"/>
    <hyperlink r:id="rId415" ref="D415"/>
    <hyperlink r:id="rId416" ref="D416"/>
    <hyperlink r:id="rId417" ref="D417"/>
    <hyperlink r:id="rId418" ref="D418"/>
    <hyperlink r:id="rId419" ref="D419"/>
    <hyperlink r:id="rId420" ref="D420"/>
    <hyperlink r:id="rId421" ref="D421"/>
    <hyperlink r:id="rId422" ref="D422"/>
    <hyperlink r:id="rId423" ref="D423"/>
    <hyperlink r:id="rId424" ref="D424"/>
    <hyperlink r:id="rId425" ref="D425"/>
    <hyperlink r:id="rId426" ref="D426"/>
    <hyperlink r:id="rId427" ref="D427"/>
    <hyperlink r:id="rId428" ref="D428"/>
    <hyperlink r:id="rId429" ref="D429"/>
    <hyperlink r:id="rId430" ref="D430"/>
    <hyperlink r:id="rId431" ref="D431"/>
    <hyperlink r:id="rId432" ref="D432"/>
    <hyperlink r:id="rId433" ref="D433"/>
    <hyperlink r:id="rId434" ref="D434"/>
    <hyperlink r:id="rId435" ref="D435"/>
    <hyperlink r:id="rId436" ref="D436"/>
    <hyperlink r:id="rId437" ref="D437"/>
    <hyperlink r:id="rId438" ref="D438"/>
    <hyperlink r:id="rId439" ref="D439"/>
    <hyperlink r:id="rId440" ref="D440"/>
    <hyperlink r:id="rId441" ref="D441"/>
    <hyperlink r:id="rId442" ref="D442"/>
    <hyperlink r:id="rId443" ref="D443"/>
    <hyperlink r:id="rId444" ref="D444"/>
    <hyperlink r:id="rId445" ref="D445"/>
    <hyperlink r:id="rId446" ref="D446"/>
    <hyperlink r:id="rId447" ref="D447"/>
    <hyperlink r:id="rId448" ref="D448"/>
    <hyperlink r:id="rId449" ref="D449"/>
    <hyperlink r:id="rId450" ref="D450"/>
    <hyperlink r:id="rId451" ref="D451"/>
    <hyperlink r:id="rId452" ref="D452"/>
    <hyperlink r:id="rId453" ref="D453"/>
    <hyperlink r:id="rId454" ref="D454"/>
    <hyperlink r:id="rId455" ref="D455"/>
    <hyperlink r:id="rId456" ref="D456"/>
    <hyperlink r:id="rId457" ref="D457"/>
    <hyperlink r:id="rId458" ref="D458"/>
    <hyperlink r:id="rId459" ref="D459"/>
    <hyperlink r:id="rId460" ref="D460"/>
    <hyperlink r:id="rId461" ref="D461"/>
    <hyperlink r:id="rId462" ref="D462"/>
    <hyperlink r:id="rId463" ref="D463"/>
    <hyperlink r:id="rId464" ref="D464"/>
    <hyperlink r:id="rId465" ref="D465"/>
    <hyperlink r:id="rId466" ref="D466"/>
    <hyperlink r:id="rId467" ref="D467"/>
    <hyperlink r:id="rId468" ref="D468"/>
    <hyperlink r:id="rId469" ref="D469"/>
    <hyperlink r:id="rId470" ref="D470"/>
    <hyperlink r:id="rId471" ref="D471"/>
    <hyperlink r:id="rId472" ref="D472"/>
    <hyperlink r:id="rId473" ref="D473"/>
    <hyperlink r:id="rId474" ref="D474"/>
    <hyperlink r:id="rId475" ref="D475"/>
    <hyperlink r:id="rId476" ref="D476"/>
    <hyperlink r:id="rId477" ref="D477"/>
    <hyperlink r:id="rId478" ref="D478"/>
    <hyperlink r:id="rId479" ref="D479"/>
    <hyperlink r:id="rId480" ref="D480"/>
    <hyperlink r:id="rId481" ref="D481"/>
    <hyperlink r:id="rId482" ref="D482"/>
    <hyperlink r:id="rId483" ref="D483"/>
    <hyperlink r:id="rId484" ref="D484"/>
    <hyperlink r:id="rId485" ref="D485"/>
    <hyperlink r:id="rId486" ref="D486"/>
    <hyperlink r:id="rId487" ref="D487"/>
    <hyperlink r:id="rId488" ref="D488"/>
    <hyperlink r:id="rId489" ref="D489"/>
    <hyperlink r:id="rId490" ref="D490"/>
    <hyperlink r:id="rId491" ref="D491"/>
    <hyperlink r:id="rId492" ref="D492"/>
    <hyperlink r:id="rId493" ref="D493"/>
    <hyperlink r:id="rId494" ref="D494"/>
    <hyperlink r:id="rId495" ref="D495"/>
    <hyperlink r:id="rId496" ref="D496"/>
    <hyperlink r:id="rId497" ref="D497"/>
    <hyperlink r:id="rId498" ref="D498"/>
    <hyperlink r:id="rId499" ref="D499"/>
    <hyperlink r:id="rId500" ref="D500"/>
    <hyperlink r:id="rId501" ref="D501"/>
    <hyperlink r:id="rId502" ref="D502"/>
    <hyperlink r:id="rId503" ref="D503"/>
    <hyperlink r:id="rId504" ref="D504"/>
    <hyperlink r:id="rId505" ref="D505"/>
    <hyperlink r:id="rId506" ref="D506"/>
    <hyperlink r:id="rId507" ref="D507"/>
    <hyperlink r:id="rId508" ref="D508"/>
    <hyperlink r:id="rId509" ref="D509"/>
    <hyperlink r:id="rId510" ref="D510"/>
    <hyperlink r:id="rId511" ref="D511"/>
    <hyperlink r:id="rId512" ref="D512"/>
    <hyperlink r:id="rId513" ref="D513"/>
    <hyperlink r:id="rId514" ref="D514"/>
    <hyperlink r:id="rId515" ref="D515"/>
    <hyperlink r:id="rId516" ref="D516"/>
    <hyperlink r:id="rId517" ref="D517"/>
    <hyperlink r:id="rId518" ref="D518"/>
    <hyperlink r:id="rId519" ref="D519"/>
    <hyperlink r:id="rId520" ref="D520"/>
    <hyperlink r:id="rId521" ref="D521"/>
    <hyperlink r:id="rId522" ref="D522"/>
    <hyperlink r:id="rId523" ref="D523"/>
    <hyperlink r:id="rId524" ref="D524"/>
    <hyperlink r:id="rId525" ref="D525"/>
    <hyperlink r:id="rId526" ref="D526"/>
  </hyperlinks>
  <drawing r:id="rId527"/>
  <legacyDrawing r:id="rId528"/>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689</v>
      </c>
      <c r="B1" s="2" t="s">
        <v>1</v>
      </c>
      <c r="C1" s="4" t="str">
        <f>HYPERLINK("https://sites.google.com/view/roamingboothorangecounty/home","wedding photo booth rental near me")</f>
        <v>wedding photo booth rental near me</v>
      </c>
      <c r="D1" s="3" t="s">
        <v>2</v>
      </c>
    </row>
    <row r="2">
      <c r="A2" s="2" t="s">
        <v>689</v>
      </c>
      <c r="B2" s="2" t="s">
        <v>95</v>
      </c>
      <c r="C2" s="4" t="str">
        <f>HYPERLINK("https://drive.google.com/drive/folders/1Kb2qgA6-adGhgz9Q2xZMVuxt2E7bS4im?usp=sharing","modern booth")</f>
        <v>modern booth</v>
      </c>
      <c r="D2" s="3" t="s">
        <v>94</v>
      </c>
    </row>
    <row r="3">
      <c r="A3" s="2" t="s">
        <v>689</v>
      </c>
      <c r="B3" s="2" t="s">
        <v>97</v>
      </c>
      <c r="C3" s="4" t="str">
        <f>HYPERLINK("https://drive.google.com/file/d/1_jH1LjasTy--QbveAhvMJy0rLNkWtC0d/view?usp=sharing","boomerang booth")</f>
        <v>boomerang booth</v>
      </c>
      <c r="D3" s="3" t="s">
        <v>96</v>
      </c>
    </row>
    <row r="4">
      <c r="A4" s="2" t="s">
        <v>689</v>
      </c>
      <c r="B4" s="2" t="s">
        <v>99</v>
      </c>
      <c r="C4" s="4" t="str">
        <f>HYPERLINK("https://drive.google.com/file/d/17l92msCuzNxTZkgWk1hxZItfoHyuW5Mh/view?usp=sharing","automatic photo booth")</f>
        <v>automatic photo booth</v>
      </c>
      <c r="D4" s="3" t="s">
        <v>98</v>
      </c>
    </row>
    <row r="5">
      <c r="A5" s="2" t="s">
        <v>689</v>
      </c>
      <c r="B5" s="2" t="s">
        <v>137</v>
      </c>
      <c r="C5" s="4" t="str">
        <f>HYPERLINK("https://drive.google.com/file/d/1pk7PnrtTv9DFhEVYw-wuWGSPnzTfPaVx/view?usp=sharing","photo booth rental company")</f>
        <v>photo booth rental company</v>
      </c>
      <c r="D5" s="3" t="s">
        <v>138</v>
      </c>
    </row>
    <row r="6">
      <c r="A6" s="2" t="s">
        <v>689</v>
      </c>
      <c r="B6" s="2" t="s">
        <v>139</v>
      </c>
      <c r="C6" s="4" t="str">
        <f>HYPERLINK("https://drive.google.com/file/d/1ly3w_riN1GwwLi4PAUYNbXGjR66ZAnhk/view?usp=sharing","old time photo booth")</f>
        <v>old time photo booth</v>
      </c>
      <c r="D6" s="3" t="s">
        <v>140</v>
      </c>
    </row>
    <row r="7">
      <c r="A7" s="2" t="s">
        <v>689</v>
      </c>
      <c r="B7" s="2" t="s">
        <v>141</v>
      </c>
      <c r="C7" s="4" t="str">
        <f>HYPERLINK("https://drive.google.com/file/d/1cgE_TpDwvSCKN5H7T6sjUFYpzJzV0_EU/view?usp=sharing","photobooths for hire")</f>
        <v>photobooths for hire</v>
      </c>
      <c r="D7" s="3" t="s">
        <v>142</v>
      </c>
    </row>
    <row r="8">
      <c r="A8" s="2" t="s">
        <v>689</v>
      </c>
      <c r="B8" s="2" t="s">
        <v>173</v>
      </c>
      <c r="C8" s="4" t="str">
        <f>HYPERLINK("https://drive.google.com/file/d/1QfBrkldm6oUyzNYyDmvS1UIuteIhCbuU/view?usp=sharing","photo booth kardashians use")</f>
        <v>photo booth kardashians use</v>
      </c>
      <c r="D8" s="3" t="s">
        <v>174</v>
      </c>
    </row>
    <row r="9">
      <c r="A9" s="2" t="s">
        <v>689</v>
      </c>
      <c r="B9" s="2" t="s">
        <v>175</v>
      </c>
      <c r="C9" s="4" t="str">
        <f>HYPERLINK("https://drive.google.com/file/d/1qfqORbjLPCXgV1e5Cyyg664dsjDC6-sp/view?usp=sharing","party photo booth prices")</f>
        <v>party photo booth prices</v>
      </c>
      <c r="D9" s="3" t="s">
        <v>176</v>
      </c>
    </row>
    <row r="10">
      <c r="A10" s="2" t="s">
        <v>689</v>
      </c>
      <c r="B10" s="2" t="s">
        <v>177</v>
      </c>
      <c r="C10" s="4" t="str">
        <f>HYPERLINK("https://drive.google.com/file/d/1JI4OxF6iaJksk5ykGtl_tTyoZ4H3dcmr/view?usp=sharing","green screen photo booth rental")</f>
        <v>green screen photo booth rental</v>
      </c>
      <c r="D10" s="3" t="s">
        <v>178</v>
      </c>
    </row>
    <row r="11">
      <c r="A11" s="2" t="s">
        <v>689</v>
      </c>
      <c r="B11" s="2" t="s">
        <v>209</v>
      </c>
      <c r="C11" s="4" t="str">
        <f>HYPERLINK("https://drive.google.com/file/d/1v0jWh9vGUjN8_DpToCicpEXPoUxy6Om5/view?usp=sharing","photo booth services near me")</f>
        <v>photo booth services near me</v>
      </c>
      <c r="D11" s="3" t="s">
        <v>210</v>
      </c>
    </row>
    <row r="12">
      <c r="A12" s="2" t="s">
        <v>689</v>
      </c>
      <c r="B12" s="2" t="s">
        <v>211</v>
      </c>
      <c r="C12" s="4" t="str">
        <f>HYPERLINK("https://drive.google.com/file/d/15ZjBkGYqRvEq9KMRxHcE-SqLP2REBRmS/view?usp=sharing","self service photo booth near me")</f>
        <v>self service photo booth near me</v>
      </c>
      <c r="D12" s="3" t="s">
        <v>212</v>
      </c>
    </row>
    <row r="13">
      <c r="A13" s="2" t="s">
        <v>689</v>
      </c>
      <c r="B13" s="2" t="s">
        <v>213</v>
      </c>
      <c r="C13" s="4" t="str">
        <f>HYPERLINK("https://drive.google.com/file/d/1E_nOuyCsC1GarzqSTt240c6957lvYyfO/view?usp=sharing","ipad photo booth rental")</f>
        <v>ipad photo booth rental</v>
      </c>
      <c r="D13" s="3" t="s">
        <v>214</v>
      </c>
    </row>
    <row r="14">
      <c r="A14" s="2" t="s">
        <v>689</v>
      </c>
      <c r="B14" s="2" t="s">
        <v>245</v>
      </c>
      <c r="C14" s="4" t="str">
        <f>HYPERLINK("https://drive.google.com/file/d/1Jutf-a8H4I9YOd_0PefAITbX8uGMzcD-/view?usp=sharing","rustic wedding photo booth")</f>
        <v>rustic wedding photo booth</v>
      </c>
      <c r="D14" s="3" t="s">
        <v>246</v>
      </c>
    </row>
    <row r="15">
      <c r="A15" s="2" t="s">
        <v>689</v>
      </c>
      <c r="B15" s="2" t="s">
        <v>247</v>
      </c>
      <c r="C15" s="4" t="str">
        <f>HYPERLINK("https://drive.google.com/file/d/1Ekr0qHF9m9zB_4MLQtuwjoOC_3vkbyLD/view?usp=sharing","wedding selfie booth")</f>
        <v>wedding selfie booth</v>
      </c>
      <c r="D15" s="3" t="s">
        <v>248</v>
      </c>
    </row>
    <row r="16">
      <c r="A16" s="2" t="s">
        <v>689</v>
      </c>
      <c r="B16" s="2" t="s">
        <v>249</v>
      </c>
      <c r="C16" s="4" t="str">
        <f>HYPERLINK("https://drive.google.com/file/d/1IZK4dlWTbRHmPkAgFPw59kJ6_GAt-D2a/view?usp=sharing","giphy booth, ")</f>
        <v>giphy booth, </v>
      </c>
      <c r="D16" s="3" t="s">
        <v>250</v>
      </c>
    </row>
    <row r="17">
      <c r="A17" s="2" t="s">
        <v>689</v>
      </c>
      <c r="B17" s="2" t="s">
        <v>281</v>
      </c>
      <c r="C17" s="4" t="str">
        <f>HYPERLINK("https://drive.google.com/file/d/1H9xceGkXjoV5NZDEDcBo9MxAKLGIW6TD/view?usp=sharing","capture the moment photo booth")</f>
        <v>capture the moment photo booth</v>
      </c>
      <c r="D17" s="3" t="s">
        <v>282</v>
      </c>
    </row>
    <row r="18">
      <c r="A18" s="2" t="s">
        <v>689</v>
      </c>
      <c r="B18" s="2" t="s">
        <v>283</v>
      </c>
      <c r="C18" s="4" t="str">
        <f>HYPERLINK("https://drive.google.com/file/d/10e3zd5hzrOCA2hGU5LboVfMs-CtqGOm7/view?usp=sharing","inside out photo booth")</f>
        <v>inside out photo booth</v>
      </c>
      <c r="D18" s="3" t="s">
        <v>284</v>
      </c>
    </row>
    <row r="19">
      <c r="A19" s="2" t="s">
        <v>689</v>
      </c>
      <c r="B19" s="2" t="s">
        <v>285</v>
      </c>
      <c r="C19" s="4" t="str">
        <f>HYPERLINK("https://drive.google.com/file/d/1eYc6Nmaa1nQwETwsBkSRv1HFm4WF__df/view?usp=sharing","open air photo booth rental near me")</f>
        <v>open air photo booth rental near me</v>
      </c>
      <c r="D19" s="3" t="s">
        <v>286</v>
      </c>
    </row>
    <row r="20">
      <c r="A20" s="2" t="s">
        <v>689</v>
      </c>
      <c r="B20" s="2" t="s">
        <v>317</v>
      </c>
      <c r="C20" s="4" t="str">
        <f>HYPERLINK("https://drive.google.com/file/d/1H3Rzv3iUevZULXOD9TBsDhym4VAUXJ_6/view?usp=sharing","glam booth")</f>
        <v>glam booth</v>
      </c>
      <c r="D20" s="3" t="s">
        <v>318</v>
      </c>
    </row>
    <row r="21">
      <c r="A21" s="2" t="s">
        <v>689</v>
      </c>
      <c r="B21" s="2" t="s">
        <v>319</v>
      </c>
      <c r="C21" s="4" t="str">
        <f>HYPERLINK("https://drive.google.com/file/d/17apQvaqDYo8PL22UP4Ck6PFJ0eUrilVG/view?usp=sharing","outdoor wedding photo booth")</f>
        <v>outdoor wedding photo booth</v>
      </c>
      <c r="D21" s="3" t="s">
        <v>320</v>
      </c>
    </row>
    <row r="22">
      <c r="A22" s="2" t="s">
        <v>689</v>
      </c>
      <c r="B22" s="2" t="s">
        <v>321</v>
      </c>
      <c r="C22" s="4" t="str">
        <f>HYPERLINK("https://drive.google.com/file/d/1VmTDYX9EWaZi6W1L6TdwTnEBuuVEnDP7/view?usp=sharing","polaroid photo booth rental")</f>
        <v>polaroid photo booth rental</v>
      </c>
      <c r="D22" s="3" t="s">
        <v>322</v>
      </c>
    </row>
    <row r="23">
      <c r="A23" s="2" t="s">
        <v>689</v>
      </c>
      <c r="B23" s="2" t="s">
        <v>1</v>
      </c>
      <c r="C23" s="4" t="str">
        <f>HYPERLINK("https://drive.google.com/file/d/1xh0XEQKw-MUys1RlnsTjceoBt8vqU0aO/view?usp=sharing","wedding photo booth rental near me")</f>
        <v>wedding photo booth rental near me</v>
      </c>
      <c r="D23" s="3" t="s">
        <v>350</v>
      </c>
    </row>
    <row r="24">
      <c r="A24" s="2" t="s">
        <v>689</v>
      </c>
      <c r="B24" s="2" t="s">
        <v>351</v>
      </c>
      <c r="C24" s="4" t="str">
        <f>HYPERLINK("https://drive.google.com/file/d/10HW4YJkgSMfcFAj5Y5cfhvgjM4YMf1ca/view?usp=sharing","luxury photo booth")</f>
        <v>luxury photo booth</v>
      </c>
      <c r="D24" s="3" t="s">
        <v>352</v>
      </c>
    </row>
    <row r="25">
      <c r="A25" s="2" t="s">
        <v>689</v>
      </c>
      <c r="B25" s="2" t="s">
        <v>353</v>
      </c>
      <c r="C25" s="4" t="str">
        <f>HYPERLINK("https://drive.google.com/file/d/1lmh5KGrxy4y9wk5mxLRauJCXKBV8h7vS/view?usp=sharing","find a photo booth")</f>
        <v>find a photo booth</v>
      </c>
      <c r="D25" s="3" t="s">
        <v>354</v>
      </c>
    </row>
    <row r="26">
      <c r="A26" s="2" t="s">
        <v>689</v>
      </c>
      <c r="B26" s="2" t="s">
        <v>382</v>
      </c>
      <c r="C26" s="4" t="str">
        <f>HYPERLINK("https://drive.google.com/file/d/1a4Mw_ghNPpej303RDV79L-2YuMSmg_rb/view?usp=sharing","roving photo booth")</f>
        <v>roving photo booth</v>
      </c>
      <c r="D26" s="3" t="s">
        <v>383</v>
      </c>
    </row>
    <row r="27">
      <c r="A27" s="2" t="s">
        <v>689</v>
      </c>
      <c r="B27" s="2" t="s">
        <v>384</v>
      </c>
      <c r="C27" s="4" t="str">
        <f>HYPERLINK("https://drive.google.com/file/d/1p6WlkOQR6ILisort0G2O5P8cDqpbSUFZ/view?usp=sharing","picture booth near me")</f>
        <v>picture booth near me</v>
      </c>
      <c r="D27" s="3" t="s">
        <v>385</v>
      </c>
    </row>
    <row r="28">
      <c r="A28" s="2" t="s">
        <v>689</v>
      </c>
      <c r="B28" s="2" t="s">
        <v>386</v>
      </c>
      <c r="C28" s="4" t="str">
        <f>HYPERLINK("https://drive.google.com/file/d/1KM1QWVnYGtCXNFLIxm-SL0VMbzSMZpvp/view?usp=sharing","monster photo booth")</f>
        <v>monster photo booth</v>
      </c>
      <c r="D28" s="3" t="s">
        <v>387</v>
      </c>
    </row>
    <row r="29">
      <c r="A29" s="2" t="s">
        <v>689</v>
      </c>
      <c r="B29" s="2" t="s">
        <v>418</v>
      </c>
      <c r="C29" s="4" t="str">
        <f>HYPERLINK("https://drive.google.com/file/d/1y7tvPfHM1kiQ-0_kk1bag0b4wOMW8MGF/view?usp=sharing","local photo booth")</f>
        <v>local photo booth</v>
      </c>
      <c r="D29" s="3" t="s">
        <v>419</v>
      </c>
    </row>
    <row r="30">
      <c r="A30" s="2" t="s">
        <v>689</v>
      </c>
      <c r="B30" s="2" t="s">
        <v>420</v>
      </c>
      <c r="C30" s="4" t="str">
        <f>HYPERLINK("https://drive.google.com/file/d/1GfZMoUMDmDZ1hRUWsWI-Te4d0Jffui_m/view?usp=sharing","snapcam photo booth")</f>
        <v>snapcam photo booth</v>
      </c>
      <c r="D30" s="3" t="s">
        <v>421</v>
      </c>
    </row>
    <row r="31">
      <c r="A31" s="2" t="s">
        <v>689</v>
      </c>
      <c r="B31" s="2" t="s">
        <v>422</v>
      </c>
      <c r="C31" s="4" t="str">
        <f>HYPERLINK("https://drive.google.com/file/d/18vc7PYOwXJPTW584OyFXFSrvjXeGYylR/view?usp=sharing","aloha photo booth")</f>
        <v>aloha photo booth</v>
      </c>
      <c r="D31" s="3" t="s">
        <v>423</v>
      </c>
    </row>
    <row r="32">
      <c r="A32" s="2" t="s">
        <v>689</v>
      </c>
      <c r="B32" s="2" t="s">
        <v>454</v>
      </c>
      <c r="C32" s="4" t="str">
        <f>HYPERLINK("https://drive.google.com/file/d/1OiAlhQJ1_62a6p_Nf7a9EaUHJLNnNfuA/view?usp=sharing","miles of smiles photo booth")</f>
        <v>miles of smiles photo booth</v>
      </c>
      <c r="D32" s="3" t="s">
        <v>455</v>
      </c>
    </row>
    <row r="33">
      <c r="A33" s="2" t="s">
        <v>689</v>
      </c>
      <c r="B33" s="2" t="s">
        <v>456</v>
      </c>
      <c r="C33" s="4" t="str">
        <f>HYPERLINK("https://drive.google.com/file/d/1x5BwgSoa2DNrl7h_F2eWkU17omBQWuKC/view?usp=sharing","social media booth")</f>
        <v>social media booth</v>
      </c>
      <c r="D33" s="3" t="s">
        <v>457</v>
      </c>
    </row>
    <row r="34">
      <c r="A34" s="2" t="s">
        <v>689</v>
      </c>
      <c r="B34" s="2" t="s">
        <v>458</v>
      </c>
      <c r="C34" s="4" t="str">
        <f>HYPERLINK("https://drive.google.com/file/d/1GDVySPO0F2unGhrSHr2sSEd6D0BosLKQ/view?usp=sharing","interactive mirror photo booth")</f>
        <v>interactive mirror photo booth</v>
      </c>
      <c r="D34" s="3" t="s">
        <v>459</v>
      </c>
    </row>
    <row r="35">
      <c r="A35" s="2" t="s">
        <v>689</v>
      </c>
      <c r="B35" s="2" t="s">
        <v>490</v>
      </c>
      <c r="C35" s="4" t="str">
        <f>HYPERLINK("https://drive.google.com/file/d/1bD56ogbk-6GsX-nVc91RHVSfRtyytX6z/view?usp=sharing","photo booth of the stars")</f>
        <v>photo booth of the stars</v>
      </c>
      <c r="D35" s="3" t="s">
        <v>491</v>
      </c>
    </row>
    <row r="36">
      <c r="A36" s="2" t="s">
        <v>689</v>
      </c>
      <c r="B36" s="2" t="s">
        <v>492</v>
      </c>
      <c r="C36" s="4" t="str">
        <f>HYPERLINK("https://drive.google.com/file/d/10g6wgHVS4cYo1gj3OcC-gDuzuvXKtuDu/view?usp=sharing","hello booth")</f>
        <v>hello booth</v>
      </c>
      <c r="D36" s="3" t="s">
        <v>493</v>
      </c>
    </row>
    <row r="37">
      <c r="A37" s="2" t="s">
        <v>689</v>
      </c>
      <c r="B37" s="2" t="s">
        <v>494</v>
      </c>
      <c r="C37" s="4" t="str">
        <f>HYPERLINK("https://drive.google.com/file/d/1JnzL34tNIAAw8lRhg_0PrRp_AVuxIUNX/view?usp=sharing","ipix photo booth")</f>
        <v>ipix photo booth</v>
      </c>
      <c r="D37" s="3" t="s">
        <v>495</v>
      </c>
    </row>
    <row r="38">
      <c r="A38" s="2" t="s">
        <v>689</v>
      </c>
      <c r="B38" s="2" t="s">
        <v>526</v>
      </c>
      <c r="C38" s="4" t="str">
        <f>HYPERLINK("https://drive.google.com/file/d/17apglBvDd2swTIC-Cn_LKGAlrH_FnOGb/view?usp=sharing","wedding selfie mirror")</f>
        <v>wedding selfie mirror</v>
      </c>
      <c r="D38" s="3" t="s">
        <v>527</v>
      </c>
    </row>
    <row r="39">
      <c r="A39" s="2" t="s">
        <v>689</v>
      </c>
      <c r="B39" s="2" t="s">
        <v>528</v>
      </c>
      <c r="C39" s="4" t="str">
        <f>HYPERLINK("https://drive.google.com/file/d/16gNn978kZYZPGU0l5cvsyRpJ7eni-pRA/view?usp=sharing","pixelated photo booth")</f>
        <v>pixelated photo booth</v>
      </c>
      <c r="D39" s="3" t="s">
        <v>529</v>
      </c>
    </row>
    <row r="40">
      <c r="A40" s="2" t="s">
        <v>689</v>
      </c>
      <c r="B40" s="2" t="s">
        <v>530</v>
      </c>
      <c r="C40" s="4" t="str">
        <f>HYPERLINK("https://drive.google.com/file/d/1sBoxcrm5djXx7kTV0AscPPls8daI80FG/view?usp=sharing","bubble booth")</f>
        <v>bubble booth</v>
      </c>
      <c r="D40" s="3" t="s">
        <v>531</v>
      </c>
    </row>
    <row r="41">
      <c r="A41" s="2" t="s">
        <v>689</v>
      </c>
      <c r="B41" s="2" t="s">
        <v>562</v>
      </c>
      <c r="C41" s="4" t="str">
        <f>HYPERLINK("https://drive.google.com/file/d/1sTP-kRReLv2Sv4avvSJ_YqifpQWWZXrN/view?usp=sharing","elegant photo booth")</f>
        <v>elegant photo booth</v>
      </c>
      <c r="D41" s="3" t="s">
        <v>563</v>
      </c>
    </row>
    <row r="42">
      <c r="A42" s="2" t="s">
        <v>689</v>
      </c>
      <c r="B42" s="2" t="s">
        <v>564</v>
      </c>
      <c r="C42" s="4" t="str">
        <f>HYPERLINK("https://drive.google.com/file/d/1uTXktuMrOpmpKPEB1GO3V3mqA4tceY12/view?usp=sharing","photo booth studio")</f>
        <v>photo booth studio</v>
      </c>
      <c r="D42" s="3" t="s">
        <v>565</v>
      </c>
    </row>
    <row r="43">
      <c r="A43" s="2" t="s">
        <v>689</v>
      </c>
      <c r="B43" s="2" t="s">
        <v>566</v>
      </c>
      <c r="C43" s="4" t="str">
        <f>HYPERLINK("https://drive.google.com/file/d/1Iq1l2ALQmLPG_fsPK5r7-hJY9JVuVrbr/view?usp=sharing","cute photo booth")</f>
        <v>cute photo booth</v>
      </c>
      <c r="D43" s="3" t="s">
        <v>567</v>
      </c>
    </row>
    <row r="44">
      <c r="A44" s="2" t="s">
        <v>689</v>
      </c>
      <c r="B44" s="2" t="s">
        <v>598</v>
      </c>
      <c r="C44" s="4" t="str">
        <f>HYPERLINK("https://drive.google.com/file/d/17x6_u9iCDVZTTDnwR-hwkONH6BouFxK0/view?usp=sharing","instant photo booth near me")</f>
        <v>instant photo booth near me</v>
      </c>
      <c r="D44" s="3" t="s">
        <v>599</v>
      </c>
    </row>
    <row r="45">
      <c r="A45" s="2" t="s">
        <v>689</v>
      </c>
      <c r="B45" s="2" t="s">
        <v>600</v>
      </c>
      <c r="C45" s="4" t="str">
        <f>HYPERLINK("https://drive.google.com/file/d/1EHHDnTsMtinkDYnTIC4fd8vLJ5-Qq1At/view?usp=sharing","photobooth for hire")</f>
        <v>photobooth for hire</v>
      </c>
      <c r="D45" s="3" t="s">
        <v>601</v>
      </c>
    </row>
    <row r="46">
      <c r="A46" s="2" t="s">
        <v>689</v>
      </c>
      <c r="B46" s="2" t="s">
        <v>602</v>
      </c>
      <c r="C46" s="4" t="str">
        <f>HYPERLINK("https://drive.google.com/file/d/1KGu6yZEwKCDjxp4mLSYs21UWm7SUjSY5/view?usp=sharing","kaleidoscope photo booth")</f>
        <v>kaleidoscope photo booth</v>
      </c>
      <c r="D46" s="3" t="s">
        <v>603</v>
      </c>
    </row>
    <row r="47">
      <c r="A47" s="2" t="s">
        <v>689</v>
      </c>
      <c r="B47" s="2" t="s">
        <v>634</v>
      </c>
      <c r="C47" s="4" t="str">
        <f>HYPERLINK("https://drive.google.com/file/d/1lR4Bz_mqQV8M0NcXUZ7DYPXHstawrP0S/view?usp=sharing","corporate photo booth hire")</f>
        <v>corporate photo booth hire</v>
      </c>
      <c r="D47" s="3" t="s">
        <v>635</v>
      </c>
    </row>
    <row r="48">
      <c r="A48" s="2" t="s">
        <v>689</v>
      </c>
      <c r="B48" s="2" t="s">
        <v>636</v>
      </c>
      <c r="C48" s="4" t="str">
        <f>HYPERLINK("https://drive.google.com/file/d/1GELnFQnAD35tOttzUMXXLm5jElynN8rN/view?usp=sharing","open photo booth rental")</f>
        <v>open photo booth rental</v>
      </c>
      <c r="D48" s="3" t="s">
        <v>637</v>
      </c>
    </row>
    <row r="49">
      <c r="A49" s="2" t="s">
        <v>689</v>
      </c>
      <c r="B49" s="2" t="s">
        <v>638</v>
      </c>
      <c r="C49" s="4" t="str">
        <f>HYPERLINK("https://drive.google.com/file/d/1mwU5esUN009XH5UeKRy7yoaziUstyI8B/view?usp=sharing","photo booth rental prices near me")</f>
        <v>photo booth rental prices near me</v>
      </c>
      <c r="D49" s="3" t="s">
        <v>639</v>
      </c>
    </row>
    <row r="50">
      <c r="A50" s="2" t="s">
        <v>689</v>
      </c>
      <c r="B50" s="2" t="s">
        <v>665</v>
      </c>
      <c r="C50" s="4" t="str">
        <f>HYPERLINK("https://drive.google.com/file/d/1BEDoBqn7k_Dli5nihXv-ATQ6eGaw4rzi/view?usp=sharing","photo booth rental sweet 16")</f>
        <v>photo booth rental sweet 16</v>
      </c>
      <c r="D50" s="3" t="s">
        <v>666</v>
      </c>
    </row>
    <row r="51">
      <c r="A51" s="2" t="s">
        <v>689</v>
      </c>
      <c r="B51" s="2" t="s">
        <v>667</v>
      </c>
      <c r="C51" s="4" t="str">
        <f>HYPERLINK("https://drive.google.com/file/d/1C_lm0wohE6Rsky_q63B519Mn51KkkWc0/view?usp=sharing","photo booth rental orange county ca")</f>
        <v>photo booth rental orange county ca</v>
      </c>
      <c r="D51" s="3" t="s">
        <v>668</v>
      </c>
    </row>
  </sheetData>
  <hyperlinks>
    <hyperlink r:id="rId1" ref="D1"/>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 r:id="rId22" ref="D22"/>
    <hyperlink r:id="rId23" ref="D23"/>
    <hyperlink r:id="rId24" ref="D24"/>
    <hyperlink r:id="rId25" ref="D25"/>
    <hyperlink r:id="rId26" ref="D26"/>
    <hyperlink r:id="rId27" ref="D27"/>
    <hyperlink r:id="rId28" ref="D28"/>
    <hyperlink r:id="rId29" ref="D29"/>
    <hyperlink r:id="rId30" ref="D30"/>
    <hyperlink r:id="rId31" ref="D31"/>
    <hyperlink r:id="rId32" ref="D32"/>
    <hyperlink r:id="rId33" ref="D33"/>
    <hyperlink r:id="rId34" ref="D34"/>
    <hyperlink r:id="rId35" ref="D35"/>
    <hyperlink r:id="rId36" ref="D36"/>
    <hyperlink r:id="rId37" ref="D37"/>
    <hyperlink r:id="rId38" ref="D38"/>
    <hyperlink r:id="rId39" ref="D39"/>
    <hyperlink r:id="rId40" ref="D40"/>
    <hyperlink r:id="rId41" ref="D41"/>
    <hyperlink r:id="rId42" ref="D42"/>
    <hyperlink r:id="rId43" ref="D43"/>
    <hyperlink r:id="rId44" ref="D44"/>
    <hyperlink r:id="rId45" ref="D45"/>
    <hyperlink r:id="rId46" ref="D46"/>
    <hyperlink r:id="rId47" ref="D47"/>
    <hyperlink r:id="rId48" ref="D48"/>
    <hyperlink r:id="rId49" ref="D49"/>
    <hyperlink r:id="rId50" ref="D50"/>
    <hyperlink r:id="rId51" ref="D51"/>
  </hyperlinks>
  <drawing r:id="rId5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690</v>
      </c>
      <c r="B1" s="2" t="s">
        <v>691</v>
      </c>
      <c r="C1" s="2" t="s">
        <v>692</v>
      </c>
    </row>
    <row r="2">
      <c r="A2" s="2" t="s">
        <v>1</v>
      </c>
      <c r="B2" s="2" t="s">
        <v>1</v>
      </c>
      <c r="C2" s="2" t="s">
        <v>693</v>
      </c>
      <c r="D2" s="2" t="s">
        <v>692</v>
      </c>
    </row>
    <row r="3">
      <c r="A3" s="2" t="s">
        <v>694</v>
      </c>
      <c r="B3" s="2" t="s">
        <v>695</v>
      </c>
    </row>
    <row r="4">
      <c r="A4" s="2" t="s">
        <v>696</v>
      </c>
      <c r="B4" s="2" t="s">
        <v>697</v>
      </c>
    </row>
    <row r="5">
      <c r="A5" s="2" t="s">
        <v>698</v>
      </c>
      <c r="B5" s="5" t="s">
        <v>699</v>
      </c>
    </row>
    <row r="6">
      <c r="A6" s="2" t="s">
        <v>700</v>
      </c>
      <c r="B6" s="2">
        <v>34.0507018955336</v>
      </c>
    </row>
    <row r="7">
      <c r="A7" s="2" t="s">
        <v>701</v>
      </c>
      <c r="B7" s="2">
        <v>-118.288019184659</v>
      </c>
    </row>
    <row r="8">
      <c r="A8" s="2" t="s">
        <v>690</v>
      </c>
      <c r="B8" s="2" t="s">
        <v>702</v>
      </c>
      <c r="C8" s="2" t="s">
        <v>703</v>
      </c>
    </row>
    <row r="9">
      <c r="A9" s="2" t="s">
        <v>95</v>
      </c>
      <c r="B9" s="2" t="s">
        <v>95</v>
      </c>
      <c r="C9" s="2" t="s">
        <v>704</v>
      </c>
      <c r="D9" s="2" t="s">
        <v>703</v>
      </c>
    </row>
    <row r="10">
      <c r="A10" s="2" t="s">
        <v>97</v>
      </c>
      <c r="B10" s="2" t="s">
        <v>97</v>
      </c>
      <c r="C10" s="2" t="s">
        <v>705</v>
      </c>
      <c r="D10" s="2" t="s">
        <v>703</v>
      </c>
    </row>
    <row r="11">
      <c r="A11" s="2" t="s">
        <v>99</v>
      </c>
      <c r="B11" s="2" t="s">
        <v>99</v>
      </c>
      <c r="C11" s="2" t="s">
        <v>706</v>
      </c>
      <c r="D11" s="2" t="s">
        <v>703</v>
      </c>
    </row>
    <row r="12">
      <c r="A12" s="2" t="s">
        <v>690</v>
      </c>
      <c r="B12" s="2" t="s">
        <v>702</v>
      </c>
      <c r="C12" s="2" t="s">
        <v>703</v>
      </c>
    </row>
    <row r="13">
      <c r="A13" s="2" t="s">
        <v>137</v>
      </c>
      <c r="B13" s="2" t="s">
        <v>137</v>
      </c>
      <c r="C13" s="2" t="s">
        <v>705</v>
      </c>
      <c r="D13" s="2" t="s">
        <v>703</v>
      </c>
    </row>
    <row r="14">
      <c r="A14" s="2" t="s">
        <v>139</v>
      </c>
      <c r="B14" s="2" t="s">
        <v>139</v>
      </c>
      <c r="C14" s="2" t="s">
        <v>707</v>
      </c>
      <c r="D14" s="2" t="s">
        <v>703</v>
      </c>
    </row>
    <row r="15">
      <c r="A15" s="2" t="s">
        <v>141</v>
      </c>
      <c r="B15" s="2" t="s">
        <v>141</v>
      </c>
      <c r="C15" s="2" t="s">
        <v>705</v>
      </c>
      <c r="D15" s="2" t="s">
        <v>703</v>
      </c>
    </row>
    <row r="16">
      <c r="A16" s="2" t="s">
        <v>690</v>
      </c>
      <c r="B16" s="2" t="s">
        <v>702</v>
      </c>
      <c r="C16" s="2" t="s">
        <v>703</v>
      </c>
    </row>
    <row r="17">
      <c r="A17" s="2" t="s">
        <v>173</v>
      </c>
      <c r="B17" s="2" t="s">
        <v>173</v>
      </c>
      <c r="C17" s="2" t="s">
        <v>705</v>
      </c>
      <c r="D17" s="2" t="s">
        <v>703</v>
      </c>
    </row>
    <row r="18">
      <c r="A18" s="2" t="s">
        <v>175</v>
      </c>
      <c r="B18" s="2" t="s">
        <v>175</v>
      </c>
      <c r="C18" s="2" t="s">
        <v>708</v>
      </c>
      <c r="D18" s="2" t="s">
        <v>703</v>
      </c>
    </row>
    <row r="19">
      <c r="A19" s="2" t="s">
        <v>177</v>
      </c>
      <c r="B19" s="2" t="s">
        <v>177</v>
      </c>
      <c r="C19" s="2" t="s">
        <v>709</v>
      </c>
      <c r="D19" s="2" t="s">
        <v>703</v>
      </c>
    </row>
    <row r="20">
      <c r="A20" s="2" t="s">
        <v>690</v>
      </c>
      <c r="B20" s="2" t="s">
        <v>702</v>
      </c>
      <c r="C20" s="2" t="s">
        <v>703</v>
      </c>
    </row>
    <row r="21">
      <c r="A21" s="2" t="s">
        <v>209</v>
      </c>
      <c r="B21" s="2" t="s">
        <v>209</v>
      </c>
      <c r="C21" s="2" t="s">
        <v>709</v>
      </c>
      <c r="D21" s="2" t="s">
        <v>703</v>
      </c>
    </row>
    <row r="22">
      <c r="A22" s="2" t="s">
        <v>211</v>
      </c>
      <c r="B22" s="2" t="s">
        <v>211</v>
      </c>
      <c r="C22" s="2" t="s">
        <v>710</v>
      </c>
      <c r="D22" s="2" t="s">
        <v>703</v>
      </c>
    </row>
    <row r="23">
      <c r="A23" s="2" t="s">
        <v>213</v>
      </c>
      <c r="B23" s="2" t="s">
        <v>213</v>
      </c>
      <c r="C23" s="2" t="s">
        <v>711</v>
      </c>
      <c r="D23" s="2" t="s">
        <v>703</v>
      </c>
    </row>
    <row r="24">
      <c r="A24" s="2" t="s">
        <v>690</v>
      </c>
      <c r="B24" s="2" t="s">
        <v>702</v>
      </c>
      <c r="C24" s="2" t="s">
        <v>703</v>
      </c>
    </row>
    <row r="25">
      <c r="A25" s="2" t="s">
        <v>245</v>
      </c>
      <c r="B25" s="2" t="s">
        <v>245</v>
      </c>
      <c r="C25" s="2" t="s">
        <v>708</v>
      </c>
      <c r="D25" s="2" t="s">
        <v>703</v>
      </c>
    </row>
    <row r="26">
      <c r="A26" s="2" t="s">
        <v>247</v>
      </c>
      <c r="B26" s="2" t="s">
        <v>247</v>
      </c>
      <c r="C26" s="2" t="s">
        <v>710</v>
      </c>
      <c r="D26" s="2" t="s">
        <v>703</v>
      </c>
    </row>
    <row r="27">
      <c r="A27" s="2" t="s">
        <v>249</v>
      </c>
      <c r="B27" s="2" t="s">
        <v>249</v>
      </c>
      <c r="C27" s="2" t="s">
        <v>712</v>
      </c>
      <c r="D27" s="2" t="s">
        <v>703</v>
      </c>
    </row>
    <row r="28">
      <c r="A28" s="2" t="s">
        <v>690</v>
      </c>
      <c r="B28" s="2" t="s">
        <v>702</v>
      </c>
      <c r="C28" s="2" t="s">
        <v>703</v>
      </c>
    </row>
    <row r="29">
      <c r="A29" s="2" t="s">
        <v>281</v>
      </c>
      <c r="B29" s="2" t="s">
        <v>281</v>
      </c>
      <c r="C29" s="2" t="s">
        <v>709</v>
      </c>
      <c r="D29" s="2" t="s">
        <v>703</v>
      </c>
    </row>
    <row r="30">
      <c r="A30" s="2" t="s">
        <v>283</v>
      </c>
      <c r="B30" s="2" t="s">
        <v>283</v>
      </c>
      <c r="C30" s="2" t="s">
        <v>713</v>
      </c>
      <c r="D30" s="2" t="s">
        <v>703</v>
      </c>
    </row>
    <row r="31">
      <c r="A31" s="2" t="s">
        <v>285</v>
      </c>
      <c r="B31" s="2" t="s">
        <v>285</v>
      </c>
      <c r="C31" s="2" t="s">
        <v>710</v>
      </c>
      <c r="D31" s="2" t="s">
        <v>703</v>
      </c>
    </row>
    <row r="32">
      <c r="A32" s="2" t="s">
        <v>690</v>
      </c>
      <c r="B32" s="2" t="s">
        <v>702</v>
      </c>
      <c r="C32" s="2" t="s">
        <v>703</v>
      </c>
    </row>
    <row r="33">
      <c r="A33" s="2" t="s">
        <v>317</v>
      </c>
      <c r="B33" s="2" t="s">
        <v>317</v>
      </c>
      <c r="C33" s="2" t="s">
        <v>704</v>
      </c>
      <c r="D33" s="2" t="s">
        <v>703</v>
      </c>
    </row>
    <row r="34">
      <c r="A34" s="2" t="s">
        <v>319</v>
      </c>
      <c r="B34" s="2" t="s">
        <v>319</v>
      </c>
      <c r="C34" s="2" t="s">
        <v>708</v>
      </c>
      <c r="D34" s="2" t="s">
        <v>703</v>
      </c>
    </row>
    <row r="35">
      <c r="A35" s="2" t="s">
        <v>321</v>
      </c>
      <c r="B35" s="2" t="s">
        <v>321</v>
      </c>
      <c r="C35" s="2" t="s">
        <v>705</v>
      </c>
      <c r="D35" s="2" t="s">
        <v>703</v>
      </c>
    </row>
    <row r="36">
      <c r="A36" s="2" t="s">
        <v>690</v>
      </c>
      <c r="B36" s="2" t="s">
        <v>702</v>
      </c>
      <c r="C36" s="2" t="s">
        <v>703</v>
      </c>
    </row>
    <row r="37">
      <c r="A37" s="2" t="s">
        <v>1</v>
      </c>
      <c r="B37" s="2" t="s">
        <v>1</v>
      </c>
      <c r="C37" s="2" t="s">
        <v>704</v>
      </c>
      <c r="D37" s="2" t="s">
        <v>703</v>
      </c>
    </row>
    <row r="38">
      <c r="A38" s="2" t="s">
        <v>351</v>
      </c>
      <c r="B38" s="2" t="s">
        <v>351</v>
      </c>
      <c r="C38" s="2" t="s">
        <v>708</v>
      </c>
      <c r="D38" s="2" t="s">
        <v>703</v>
      </c>
    </row>
    <row r="39">
      <c r="A39" s="2" t="s">
        <v>353</v>
      </c>
      <c r="B39" s="2" t="s">
        <v>353</v>
      </c>
      <c r="C39" s="2" t="s">
        <v>706</v>
      </c>
      <c r="D39" s="2" t="s">
        <v>703</v>
      </c>
    </row>
    <row r="40">
      <c r="A40" s="2" t="s">
        <v>690</v>
      </c>
      <c r="B40" s="2" t="s">
        <v>702</v>
      </c>
      <c r="C40" s="2" t="s">
        <v>703</v>
      </c>
    </row>
    <row r="41">
      <c r="A41" s="2" t="s">
        <v>382</v>
      </c>
      <c r="B41" s="2" t="s">
        <v>382</v>
      </c>
      <c r="C41" s="2" t="s">
        <v>706</v>
      </c>
      <c r="D41" s="2" t="s">
        <v>703</v>
      </c>
    </row>
    <row r="42">
      <c r="A42" s="2" t="s">
        <v>384</v>
      </c>
      <c r="B42" s="2" t="s">
        <v>384</v>
      </c>
      <c r="C42" s="2" t="s">
        <v>710</v>
      </c>
      <c r="D42" s="2" t="s">
        <v>703</v>
      </c>
    </row>
    <row r="43">
      <c r="A43" s="2" t="s">
        <v>386</v>
      </c>
      <c r="B43" s="2" t="s">
        <v>386</v>
      </c>
      <c r="C43" s="2" t="s">
        <v>705</v>
      </c>
      <c r="D43" s="2" t="s">
        <v>703</v>
      </c>
    </row>
    <row r="44">
      <c r="A44" s="2" t="s">
        <v>690</v>
      </c>
      <c r="B44" s="2" t="s">
        <v>702</v>
      </c>
      <c r="C44" s="2" t="s">
        <v>703</v>
      </c>
    </row>
    <row r="45">
      <c r="A45" s="2" t="s">
        <v>418</v>
      </c>
      <c r="B45" s="2" t="s">
        <v>418</v>
      </c>
      <c r="C45" s="2" t="s">
        <v>705</v>
      </c>
      <c r="D45" s="2" t="s">
        <v>703</v>
      </c>
    </row>
    <row r="46">
      <c r="A46" s="2" t="s">
        <v>420</v>
      </c>
      <c r="B46" s="2" t="s">
        <v>420</v>
      </c>
      <c r="C46" s="2" t="s">
        <v>706</v>
      </c>
      <c r="D46" s="2" t="s">
        <v>703</v>
      </c>
    </row>
    <row r="47">
      <c r="A47" s="2" t="s">
        <v>422</v>
      </c>
      <c r="B47" s="2" t="s">
        <v>422</v>
      </c>
      <c r="C47" s="2" t="s">
        <v>711</v>
      </c>
      <c r="D47" s="2" t="s">
        <v>703</v>
      </c>
    </row>
    <row r="48">
      <c r="A48" s="2" t="s">
        <v>690</v>
      </c>
      <c r="B48" s="2" t="s">
        <v>702</v>
      </c>
      <c r="C48" s="2" t="s">
        <v>703</v>
      </c>
    </row>
    <row r="49">
      <c r="A49" s="2" t="s">
        <v>454</v>
      </c>
      <c r="B49" s="2" t="s">
        <v>454</v>
      </c>
      <c r="C49" s="2" t="s">
        <v>708</v>
      </c>
      <c r="D49" s="2" t="s">
        <v>703</v>
      </c>
    </row>
    <row r="50">
      <c r="A50" s="2" t="s">
        <v>456</v>
      </c>
      <c r="B50" s="2" t="s">
        <v>456</v>
      </c>
      <c r="C50" s="2" t="s">
        <v>708</v>
      </c>
      <c r="D50" s="2" t="s">
        <v>703</v>
      </c>
    </row>
    <row r="51">
      <c r="A51" s="2" t="s">
        <v>458</v>
      </c>
      <c r="B51" s="2" t="s">
        <v>458</v>
      </c>
      <c r="C51" s="2" t="s">
        <v>711</v>
      </c>
      <c r="D51" s="2" t="s">
        <v>703</v>
      </c>
    </row>
    <row r="52">
      <c r="A52" s="2" t="s">
        <v>690</v>
      </c>
      <c r="B52" s="2" t="s">
        <v>702</v>
      </c>
      <c r="C52" s="2" t="s">
        <v>703</v>
      </c>
    </row>
    <row r="53">
      <c r="A53" s="2" t="s">
        <v>490</v>
      </c>
      <c r="B53" s="2" t="s">
        <v>490</v>
      </c>
      <c r="C53" s="2" t="s">
        <v>713</v>
      </c>
      <c r="D53" s="2" t="s">
        <v>703</v>
      </c>
    </row>
    <row r="54">
      <c r="A54" s="2" t="s">
        <v>492</v>
      </c>
      <c r="B54" s="2" t="s">
        <v>492</v>
      </c>
      <c r="C54" s="2" t="s">
        <v>708</v>
      </c>
      <c r="D54" s="2" t="s">
        <v>703</v>
      </c>
    </row>
    <row r="55">
      <c r="A55" s="2" t="s">
        <v>494</v>
      </c>
      <c r="B55" s="2" t="s">
        <v>494</v>
      </c>
      <c r="C55" s="2" t="s">
        <v>709</v>
      </c>
      <c r="D55" s="2" t="s">
        <v>703</v>
      </c>
    </row>
    <row r="56">
      <c r="A56" s="2" t="s">
        <v>690</v>
      </c>
      <c r="B56" s="2" t="s">
        <v>702</v>
      </c>
      <c r="C56" s="2" t="s">
        <v>703</v>
      </c>
    </row>
    <row r="57">
      <c r="A57" s="2" t="s">
        <v>526</v>
      </c>
      <c r="B57" s="2" t="s">
        <v>526</v>
      </c>
      <c r="C57" s="2" t="s">
        <v>709</v>
      </c>
      <c r="D57" s="2" t="s">
        <v>703</v>
      </c>
    </row>
    <row r="58">
      <c r="A58" s="2" t="s">
        <v>528</v>
      </c>
      <c r="B58" s="2" t="s">
        <v>528</v>
      </c>
      <c r="C58" s="2" t="s">
        <v>708</v>
      </c>
      <c r="D58" s="2" t="s">
        <v>703</v>
      </c>
    </row>
    <row r="59">
      <c r="A59" s="2" t="s">
        <v>530</v>
      </c>
      <c r="B59" s="2" t="s">
        <v>530</v>
      </c>
      <c r="C59" s="2" t="s">
        <v>709</v>
      </c>
      <c r="D59" s="2" t="s">
        <v>703</v>
      </c>
    </row>
    <row r="60">
      <c r="A60" s="2" t="s">
        <v>690</v>
      </c>
      <c r="B60" s="2" t="s">
        <v>702</v>
      </c>
      <c r="C60" s="2" t="s">
        <v>703</v>
      </c>
    </row>
    <row r="61">
      <c r="A61" s="2" t="s">
        <v>562</v>
      </c>
      <c r="B61" s="2" t="s">
        <v>562</v>
      </c>
      <c r="C61" s="2" t="s">
        <v>708</v>
      </c>
      <c r="D61" s="2" t="s">
        <v>703</v>
      </c>
    </row>
    <row r="62">
      <c r="A62" s="2" t="s">
        <v>564</v>
      </c>
      <c r="B62" s="2" t="s">
        <v>564</v>
      </c>
      <c r="C62" s="2" t="s">
        <v>708</v>
      </c>
      <c r="D62" s="2" t="s">
        <v>703</v>
      </c>
    </row>
    <row r="63">
      <c r="A63" s="2" t="s">
        <v>566</v>
      </c>
      <c r="B63" s="2" t="s">
        <v>566</v>
      </c>
      <c r="C63" s="2" t="s">
        <v>713</v>
      </c>
      <c r="D63" s="2" t="s">
        <v>703</v>
      </c>
    </row>
    <row r="64">
      <c r="A64" s="2" t="s">
        <v>690</v>
      </c>
      <c r="B64" s="2" t="s">
        <v>702</v>
      </c>
      <c r="C64" s="2" t="s">
        <v>703</v>
      </c>
    </row>
    <row r="65">
      <c r="A65" s="2" t="s">
        <v>598</v>
      </c>
      <c r="B65" s="2" t="s">
        <v>598</v>
      </c>
      <c r="C65" s="2" t="s">
        <v>706</v>
      </c>
      <c r="D65" s="2" t="s">
        <v>703</v>
      </c>
    </row>
    <row r="66">
      <c r="A66" s="2" t="s">
        <v>600</v>
      </c>
      <c r="B66" s="2" t="s">
        <v>600</v>
      </c>
      <c r="C66" s="2" t="s">
        <v>706</v>
      </c>
      <c r="D66" s="2" t="s">
        <v>703</v>
      </c>
    </row>
    <row r="67">
      <c r="A67" s="2" t="s">
        <v>602</v>
      </c>
      <c r="B67" s="2" t="s">
        <v>602</v>
      </c>
      <c r="C67" s="2" t="s">
        <v>704</v>
      </c>
      <c r="D67" s="2" t="s">
        <v>703</v>
      </c>
    </row>
    <row r="68">
      <c r="A68" s="2" t="s">
        <v>690</v>
      </c>
      <c r="B68" s="2" t="s">
        <v>702</v>
      </c>
      <c r="C68" s="2" t="s">
        <v>703</v>
      </c>
    </row>
    <row r="69">
      <c r="A69" s="2" t="s">
        <v>634</v>
      </c>
      <c r="B69" s="2" t="s">
        <v>634</v>
      </c>
      <c r="C69" s="2" t="s">
        <v>711</v>
      </c>
      <c r="D69" s="2" t="s">
        <v>703</v>
      </c>
    </row>
    <row r="70">
      <c r="A70" s="2" t="s">
        <v>636</v>
      </c>
      <c r="B70" s="2" t="s">
        <v>636</v>
      </c>
      <c r="C70" s="2" t="s">
        <v>711</v>
      </c>
      <c r="D70" s="2" t="s">
        <v>703</v>
      </c>
    </row>
    <row r="71">
      <c r="A71" s="2" t="s">
        <v>638</v>
      </c>
      <c r="B71" s="2" t="s">
        <v>638</v>
      </c>
      <c r="C71" s="2" t="s">
        <v>707</v>
      </c>
      <c r="D71" s="2" t="s">
        <v>703</v>
      </c>
    </row>
    <row r="72">
      <c r="A72" s="2" t="s">
        <v>690</v>
      </c>
      <c r="B72" s="2" t="s">
        <v>702</v>
      </c>
      <c r="C72" s="2" t="s">
        <v>703</v>
      </c>
    </row>
    <row r="73">
      <c r="A73" s="2" t="s">
        <v>665</v>
      </c>
      <c r="B73" s="2" t="s">
        <v>665</v>
      </c>
      <c r="C73" s="2" t="s">
        <v>711</v>
      </c>
      <c r="D73" s="2" t="s">
        <v>703</v>
      </c>
    </row>
    <row r="74">
      <c r="A74" s="2" t="s">
        <v>667</v>
      </c>
      <c r="B74" s="2" t="s">
        <v>667</v>
      </c>
      <c r="C74" s="2" t="s">
        <v>708</v>
      </c>
      <c r="D74" s="2" t="s">
        <v>703</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714</v>
      </c>
      <c r="B1" s="3" t="s">
        <v>67</v>
      </c>
    </row>
    <row r="2">
      <c r="A2" s="2" t="s">
        <v>714</v>
      </c>
      <c r="B2" s="3" t="s">
        <v>68</v>
      </c>
    </row>
    <row r="3">
      <c r="A3" s="2" t="s">
        <v>714</v>
      </c>
      <c r="B3" s="3" t="s">
        <v>69</v>
      </c>
    </row>
    <row r="4">
      <c r="A4" s="2" t="s">
        <v>714</v>
      </c>
      <c r="B4" s="3" t="s">
        <v>70</v>
      </c>
    </row>
    <row r="5">
      <c r="A5" s="2" t="s">
        <v>714</v>
      </c>
      <c r="B5" s="3" t="s">
        <v>71</v>
      </c>
    </row>
    <row r="6">
      <c r="A6" s="2" t="s">
        <v>714</v>
      </c>
      <c r="B6" s="3" t="s">
        <v>72</v>
      </c>
    </row>
    <row r="7">
      <c r="A7" s="2" t="s">
        <v>714</v>
      </c>
      <c r="B7" s="3" t="s">
        <v>73</v>
      </c>
    </row>
    <row r="8">
      <c r="A8" s="2" t="s">
        <v>714</v>
      </c>
      <c r="B8" s="3" t="s">
        <v>74</v>
      </c>
    </row>
    <row r="9">
      <c r="A9" s="2" t="s">
        <v>714</v>
      </c>
      <c r="B9" s="3" t="s">
        <v>75</v>
      </c>
    </row>
    <row r="10">
      <c r="A10" s="2" t="s">
        <v>714</v>
      </c>
      <c r="B10" s="3" t="s">
        <v>76</v>
      </c>
    </row>
    <row r="11">
      <c r="A11" s="2" t="s">
        <v>714</v>
      </c>
      <c r="B11" s="3" t="s">
        <v>77</v>
      </c>
    </row>
    <row r="12">
      <c r="A12" s="2" t="s">
        <v>714</v>
      </c>
      <c r="B12" s="3" t="s">
        <v>78</v>
      </c>
    </row>
    <row r="13">
      <c r="A13" s="2" t="s">
        <v>714</v>
      </c>
      <c r="B13" s="3" t="s">
        <v>79</v>
      </c>
    </row>
    <row r="14">
      <c r="A14" s="2" t="s">
        <v>714</v>
      </c>
      <c r="B14" s="3" t="s">
        <v>80</v>
      </c>
    </row>
  </sheetData>
  <hyperlinks>
    <hyperlink r:id="rId1" ref="B1"/>
    <hyperlink r:id="rId2" ref="B2"/>
    <hyperlink r:id="rId3" ref="B3"/>
    <hyperlink r:id="rId4" ref="B4"/>
    <hyperlink r:id="rId5" ref="B5"/>
    <hyperlink r:id="rId6" ref="B6"/>
    <hyperlink r:id="rId7" ref="B7"/>
    <hyperlink r:id="rId8" ref="B8"/>
    <hyperlink r:id="rId9" ref="B9"/>
    <hyperlink r:id="rId10" ref="B10"/>
    <hyperlink r:id="rId11" ref="B11"/>
    <hyperlink r:id="rId12" ref="B12"/>
    <hyperlink r:id="rId13" ref="B13"/>
    <hyperlink r:id="rId14" ref="B14"/>
  </hyperlinks>
  <drawing r:id="rId15"/>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3" t="s">
        <v>6</v>
      </c>
    </row>
    <row r="2">
      <c r="A2" s="1" t="str">
        <f>IFERROR(__xludf.DUMMYFUNCTION("IMPORTFEED(""https://news.google.com/rss/search?q=selfiebooth&amp;hl=en-US&amp;gl=US&amp;ceid=US:en"",""items created"", false)"),"#REF!")</f>
        <v>#REF!</v>
      </c>
      <c r="B2" s="1" t="str">
        <f>IFERROR(__xludf.DUMMYFUNCTION("IMPORTFEED(""https://news.google.com/rss/search?q=selfiebooth&amp;hl=en-US&amp;gl=US&amp;ceid=US:en"",""items title"", false)"),"#REF!")</f>
        <v>#REF!</v>
      </c>
      <c r="D2" s="1" t="str">
        <f>IFERROR(__xludf.DUMMYFUNCTION("IMPORTFEED(""https://news.google.com/rss/search?q=selfiebooth&amp;hl=en-US&amp;gl=US&amp;ceid=US:en"",""items url"", false)"),"#REF!")</f>
        <v>#REF!</v>
      </c>
      <c r="E2" s="1" t="str">
        <f>IFERROR(__xludf.DUMMYFUNCTION("IMPORTFEED(""https://news.google.com/rss/search?q=selfiebooth&amp;hl=en-US&amp;gl=US&amp;ceid=US:en"",""items summary"", false)"),"#REF!")</f>
        <v>#REF!</v>
      </c>
    </row>
  </sheetData>
  <hyperlinks>
    <hyperlink r:id="rId1" ref="A1"/>
  </hyperlinks>
  <drawing r:id="rId2"/>
</worksheet>
</file>